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738719\AppData\Local\rubicon\Acta Nova Client\Data\726726200\"/>
    </mc:Choice>
  </mc:AlternateContent>
  <xr:revisionPtr revIDLastSave="0" documentId="13_ncr:1_{31FF9BB2-A407-4363-A00A-29BF4869B67C}" xr6:coauthVersionLast="47" xr6:coauthVersionMax="47" xr10:uidLastSave="{00000000-0000-0000-0000-000000000000}"/>
  <workbookProtection workbookAlgorithmName="SHA-512" workbookHashValue="gJomRZ/+uA8y5gmY18LQMyuzr/zCQhI5kbTA6faKakGS51JIwl2jmdtjgM2DlJq/JZ9PLB9aHn5f2LdsAnVgIw==" workbookSaltValue="po7Ly6grvgkkFyqoaHxL1w==" workbookSpinCount="100000" lockStructure="1"/>
  <bookViews>
    <workbookView xWindow="6855" yWindow="1890" windowWidth="21000" windowHeight="18045" tabRatio="500" activeTab="1" xr2:uid="{00000000-000D-0000-FFFF-FFFF00000000}"/>
  </bookViews>
  <sheets>
    <sheet name="04 Devis" sheetId="14" r:id="rId1"/>
    <sheet name="05 SIA 416" sheetId="15" r:id="rId2"/>
  </sheets>
  <definedNames>
    <definedName name="BKP_01">'04 Devis'!$F$36</definedName>
    <definedName name="BKP_02">'04 Devis'!$F$48</definedName>
    <definedName name="BKP_03">'04 Devis'!$F$60</definedName>
    <definedName name="BKP_04">'04 Devis'!$F$72</definedName>
    <definedName name="BKP_05">'04 Devis'!$F$84</definedName>
    <definedName name="BKP_06">'04 Devis'!$F$96</definedName>
    <definedName name="BKP_07">'04 Devis'!$F$100</definedName>
    <definedName name="BKP_08">'04 Devis'!$F$104</definedName>
    <definedName name="BKP_09">'04 Devis'!$F$108</definedName>
    <definedName name="_xlnm.Print_Area" localSheetId="0">'04 Devis'!$A$1:$F$125</definedName>
    <definedName name="_xlnm.Print_Area" localSheetId="1">'05 SIA 416'!$A$1:$O$33</definedName>
    <definedName name="_xlnm.Print_Titles" localSheetId="0">'04 Devis'!$34:$35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15" l="1"/>
  <c r="G33" i="15"/>
  <c r="G32" i="15"/>
  <c r="D1" i="15" l="1"/>
  <c r="N33" i="15" l="1"/>
  <c r="J12" i="15"/>
  <c r="D5" i="15"/>
  <c r="D4" i="15"/>
  <c r="D2" i="15"/>
  <c r="D3" i="15"/>
  <c r="C28" i="14"/>
  <c r="B28" i="14"/>
  <c r="C7" i="14"/>
  <c r="B122" i="14"/>
  <c r="C31" i="14"/>
  <c r="C30" i="14"/>
  <c r="C29" i="14"/>
  <c r="C26" i="14"/>
  <c r="C24" i="14"/>
  <c r="C18" i="14"/>
  <c r="C16" i="14"/>
  <c r="C14" i="14"/>
  <c r="C12" i="14"/>
  <c r="C10" i="14"/>
  <c r="C8" i="14"/>
  <c r="B1" i="15"/>
  <c r="B2" i="15"/>
  <c r="B3" i="15"/>
  <c r="B4" i="15"/>
  <c r="C22" i="14"/>
  <c r="F84" i="14"/>
  <c r="F16" i="14" s="1"/>
  <c r="F96" i="14"/>
  <c r="F18" i="14"/>
  <c r="F100" i="14"/>
  <c r="F20" i="14" s="1"/>
  <c r="F104" i="14"/>
  <c r="F22" i="14" s="1"/>
  <c r="F108" i="14"/>
  <c r="F24" i="14" s="1"/>
  <c r="F36" i="14"/>
  <c r="F8" i="14" s="1"/>
  <c r="F48" i="14"/>
  <c r="F72" i="14"/>
  <c r="F14" i="14" s="1"/>
  <c r="F60" i="14"/>
  <c r="F120" i="14" s="1"/>
  <c r="F12" i="14"/>
  <c r="C20" i="14"/>
  <c r="F10" i="14"/>
  <c r="F31" i="14"/>
  <c r="F30" i="14"/>
  <c r="F29" i="14"/>
  <c r="N25" i="15"/>
  <c r="B5" i="15"/>
  <c r="B7" i="14"/>
  <c r="C122" i="14"/>
  <c r="F26" i="14" l="1"/>
  <c r="F14" i="15"/>
  <c r="F25" i="15" s="1"/>
  <c r="J25" i="15"/>
  <c r="H22" i="14" l="1"/>
  <c r="H26" i="14"/>
  <c r="H8" i="14"/>
  <c r="H12" i="14"/>
  <c r="H24" i="14"/>
  <c r="H14" i="14"/>
  <c r="H18" i="14"/>
  <c r="H16" i="14"/>
  <c r="H20" i="14"/>
  <c r="H10" i="14"/>
  <c r="B17" i="15"/>
  <c r="K12" i="15" s="1"/>
  <c r="G14" i="15"/>
  <c r="G22" i="15" l="1"/>
  <c r="K17" i="15"/>
  <c r="O14" i="15"/>
  <c r="N32" i="15"/>
  <c r="G31" i="15"/>
  <c r="O10" i="15"/>
  <c r="K22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Müller Marco SBFI</author>
  </authors>
  <commentList>
    <comment ref="D1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Insérer les donnés du projet</t>
        </r>
      </text>
    </comment>
    <comment ref="F8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Insérer les coûts selon devis à partir de la cellule  E37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37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Coûts selon devis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Müller Marco SBFI</author>
  </authors>
  <commentList>
    <comment ref="D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Insérer les donnés du projet dans la feuille "04 Devis"</t>
        </r>
      </text>
    </comment>
    <comment ref="N10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remplir les cases jaunes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31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les coûts sont repris de la feuille "04 Devis"</t>
        </r>
      </text>
    </comment>
  </commentList>
</comments>
</file>

<file path=xl/sharedStrings.xml><?xml version="1.0" encoding="utf-8"?>
<sst xmlns="http://schemas.openxmlformats.org/spreadsheetml/2006/main" count="195" uniqueCount="97">
  <si>
    <t>CHF/m2</t>
  </si>
  <si>
    <t>CHF/m3</t>
  </si>
  <si>
    <t xml:space="preserve">CHF </t>
  </si>
  <si>
    <t>1-9</t>
  </si>
  <si>
    <t>CHF</t>
  </si>
  <si>
    <t xml:space="preserve">SP            </t>
  </si>
  <si>
    <t xml:space="preserve">SN              </t>
  </si>
  <si>
    <t>SU</t>
  </si>
  <si>
    <t>SUS</t>
  </si>
  <si>
    <t xml:space="preserve">SI </t>
  </si>
  <si>
    <t xml:space="preserve">SC </t>
  </si>
  <si>
    <t>Projet:</t>
  </si>
  <si>
    <t>Date de la demande:</t>
  </si>
  <si>
    <t>Date de l'indice des coûts:</t>
  </si>
  <si>
    <t>Bâtiment</t>
  </si>
  <si>
    <t>Excavation</t>
  </si>
  <si>
    <t>Gros oeuvre 1</t>
  </si>
  <si>
    <t>Gros oeuvre 2</t>
  </si>
  <si>
    <t>Installations électriques</t>
  </si>
  <si>
    <t>Chauffage, ventilation, conditionn.d'air,réfrigér.(inst.)</t>
  </si>
  <si>
    <t>Installations sanitaires</t>
  </si>
  <si>
    <t>Installations de transport</t>
  </si>
  <si>
    <t>Aménagements intérieurs 1</t>
  </si>
  <si>
    <t>Aménagements intérieurs 2</t>
  </si>
  <si>
    <t>Honoraires</t>
  </si>
  <si>
    <t>Equipements d'exploitation</t>
  </si>
  <si>
    <t>Installations de transport, installations de stockage</t>
  </si>
  <si>
    <t>Aménagements extérieurs</t>
  </si>
  <si>
    <t>Mise en forme du terrain</t>
  </si>
  <si>
    <t>Constructions</t>
  </si>
  <si>
    <t>Jardins</t>
  </si>
  <si>
    <t>Réserve</t>
  </si>
  <si>
    <t>Installations</t>
  </si>
  <si>
    <t>Conduites de raccordement aux réseaux (dans la parcelle)</t>
  </si>
  <si>
    <t>Voies de circulations</t>
  </si>
  <si>
    <t>Petits ouvrages d'art</t>
  </si>
  <si>
    <t>Petits ouvrages souterrains</t>
  </si>
  <si>
    <t>Frais secondaires et comptes d'attente</t>
  </si>
  <si>
    <t>Frais de concours</t>
  </si>
  <si>
    <t>Autorisations, taxes</t>
  </si>
  <si>
    <t>Echantillons, maquettes, reproductions, documents</t>
  </si>
  <si>
    <t>Assurances</t>
  </si>
  <si>
    <t>Financement à partir du début des travaux</t>
  </si>
  <si>
    <t>Prestations du maître d'ouvrage</t>
  </si>
  <si>
    <t>Autres frais secondaires</t>
  </si>
  <si>
    <t>Taxe sur la valeur ajoutée (TVA)</t>
  </si>
  <si>
    <t>Comptes d'attente pour provisions et réserves</t>
  </si>
  <si>
    <t>Comptes d'attente pour honoraires</t>
  </si>
  <si>
    <t>Ameublement et décoration</t>
  </si>
  <si>
    <t>Meubles</t>
  </si>
  <si>
    <t>Luminaires</t>
  </si>
  <si>
    <t>Textiles</t>
  </si>
  <si>
    <t>Appareils, machines</t>
  </si>
  <si>
    <t>Petit inventaire</t>
  </si>
  <si>
    <t>Moyens de transport</t>
  </si>
  <si>
    <t>Produits de consommation</t>
  </si>
  <si>
    <t>Oeuvres d'art</t>
  </si>
  <si>
    <t>Description</t>
  </si>
  <si>
    <t>Travaux préparatoires</t>
  </si>
  <si>
    <t>Relevés, études géotechniques</t>
  </si>
  <si>
    <t>Déblaiement, préparation du terrain</t>
  </si>
  <si>
    <t>Protections, aménagements provisoires</t>
  </si>
  <si>
    <t>Installations de chantier en commun</t>
  </si>
  <si>
    <t>Adaptation de bâtiments existants</t>
  </si>
  <si>
    <t>Adaptation du réseau de conduites existant</t>
  </si>
  <si>
    <t>Adaptation des voies de circulation existantes</t>
  </si>
  <si>
    <t>Fondations spéc., protection fouilles, étanch.ouvr.enterrés</t>
  </si>
  <si>
    <t>Total incl. TVA</t>
  </si>
  <si>
    <t>Parking couvert</t>
  </si>
  <si>
    <t>Surface nette</t>
  </si>
  <si>
    <t>Surface utile</t>
  </si>
  <si>
    <t>SD</t>
  </si>
  <si>
    <t>Surface de dégagement</t>
  </si>
  <si>
    <t>Surface d'installations</t>
  </si>
  <si>
    <t>Surface utile secondaire</t>
  </si>
  <si>
    <t>SUP</t>
  </si>
  <si>
    <t>Surface utile principale</t>
  </si>
  <si>
    <t>Surface de construction</t>
  </si>
  <si>
    <t>Surface de plancher</t>
  </si>
  <si>
    <t>Volume bâti VB
selon SIA 416</t>
  </si>
  <si>
    <t>Volume bâti VB</t>
  </si>
  <si>
    <t>Indicateur des coûts</t>
  </si>
  <si>
    <t>Indicateur des surfaces et volumes</t>
  </si>
  <si>
    <t>…</t>
  </si>
  <si>
    <t>CFC</t>
  </si>
  <si>
    <t>CFC
à 2 chiffres</t>
  </si>
  <si>
    <t>CFC 
à 1 chiffre</t>
  </si>
  <si>
    <t>Haute école:</t>
  </si>
  <si>
    <t>Lieu:</t>
  </si>
  <si>
    <t>SD/SUP</t>
  </si>
  <si>
    <t>VB/SUP</t>
  </si>
  <si>
    <t>SUP/SP</t>
  </si>
  <si>
    <r>
      <t>1</t>
    </r>
    <r>
      <rPr>
        <vertAlign val="superscript"/>
        <sz val="10"/>
        <color rgb="FF000000"/>
        <rFont val="Arial"/>
        <family val="2"/>
      </rPr>
      <t>ére</t>
    </r>
    <r>
      <rPr>
        <sz val="10"/>
        <color rgb="FF000000"/>
        <rFont val="Arial"/>
        <family val="2"/>
      </rPr>
      <t xml:space="preserve"> étape</t>
    </r>
  </si>
  <si>
    <r>
      <t>2</t>
    </r>
    <r>
      <rPr>
        <vertAlign val="superscript"/>
        <sz val="10"/>
        <color rgb="FF000000"/>
        <rFont val="Arial"/>
        <family val="2"/>
      </rPr>
      <t>éme</t>
    </r>
    <r>
      <rPr>
        <sz val="10"/>
        <color rgb="FF000000"/>
        <rFont val="Arial"/>
        <family val="2"/>
      </rPr>
      <t xml:space="preserve"> étape</t>
    </r>
  </si>
  <si>
    <t>CFC 2+3/SUP</t>
  </si>
  <si>
    <t>CFC 2+3/SP</t>
  </si>
  <si>
    <t>CFC 2+3/VB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</si>
</sst>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,##0&quot; m2&quot;"/>
    <numFmt numFmtId="165" formatCode="#,##0&quot; m3&quot;"/>
    <numFmt numFmtId="166" formatCode="_ * #,##0_ ;_ * \-#,##0_ ;_ * &quot;-&quot;??_ ;_ @_ "/>
    <numFmt numFmtId="167" formatCode="mm\/yyyy"/>
  </numFmts>
  <fonts count="9">
    <font>
      <sz val="10"/>
      <name val="Helvetica Neue"/>
    </font>
    <font>
      <sz val="10"/>
      <name val="Helvetica Neue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vertAlign val="superscript"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16" fontId="4" fillId="4" borderId="0" xfId="0" quotePrefix="1" applyNumberFormat="1" applyFont="1" applyFill="1" applyBorder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16" fontId="4" fillId="0" borderId="0" xfId="0" quotePrefix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6" fontId="4" fillId="4" borderId="15" xfId="0" quotePrefix="1" applyNumberFormat="1" applyFont="1" applyFill="1" applyBorder="1" applyAlignment="1" applyProtection="1">
      <alignment vertical="center" wrapText="1"/>
      <protection locked="0"/>
    </xf>
    <xf numFmtId="0" fontId="4" fillId="4" borderId="15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4" fillId="5" borderId="1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9" fontId="3" fillId="0" borderId="0" xfId="0" applyNumberFormat="1" applyFont="1" applyFill="1" applyProtection="1">
      <protection locked="0"/>
    </xf>
    <xf numFmtId="3" fontId="0" fillId="0" borderId="0" xfId="0" applyNumberFormat="1" applyFill="1" applyProtection="1">
      <protection locked="0"/>
    </xf>
    <xf numFmtId="9" fontId="0" fillId="0" borderId="0" xfId="0" applyNumberFormat="1" applyFill="1" applyProtection="1">
      <protection locked="0"/>
    </xf>
    <xf numFmtId="164" fontId="2" fillId="2" borderId="10" xfId="0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6" fontId="0" fillId="0" borderId="0" xfId="2" applyNumberFormat="1" applyFont="1" applyProtection="1">
      <protection locked="0"/>
    </xf>
    <xf numFmtId="166" fontId="5" fillId="0" borderId="0" xfId="2" applyNumberFormat="1" applyFont="1" applyAlignment="1" applyProtection="1">
      <alignment vertical="center" wrapText="1"/>
      <protection locked="0"/>
    </xf>
    <xf numFmtId="166" fontId="4" fillId="4" borderId="0" xfId="2" applyNumberFormat="1" applyFont="1" applyFill="1" applyAlignment="1" applyProtection="1">
      <alignment vertical="center" wrapText="1"/>
      <protection locked="0"/>
    </xf>
    <xf numFmtId="166" fontId="4" fillId="0" borderId="0" xfId="2" applyNumberFormat="1" applyFont="1" applyAlignment="1" applyProtection="1">
      <alignment vertical="center" wrapText="1"/>
      <protection locked="0"/>
    </xf>
    <xf numFmtId="166" fontId="4" fillId="4" borderId="15" xfId="2" applyNumberFormat="1" applyFont="1" applyFill="1" applyBorder="1" applyAlignment="1" applyProtection="1">
      <alignment vertical="center" wrapText="1"/>
      <protection locked="0"/>
    </xf>
    <xf numFmtId="166" fontId="4" fillId="0" borderId="0" xfId="2" applyNumberFormat="1" applyFont="1" applyFill="1" applyBorder="1" applyAlignment="1" applyProtection="1">
      <alignment vertical="center" wrapText="1"/>
      <protection locked="0"/>
    </xf>
    <xf numFmtId="166" fontId="4" fillId="0" borderId="0" xfId="2" applyNumberFormat="1" applyFont="1" applyAlignment="1" applyProtection="1">
      <alignment horizontal="right" vertical="center" wrapText="1"/>
      <protection locked="0"/>
    </xf>
    <xf numFmtId="166" fontId="4" fillId="5" borderId="0" xfId="2" applyNumberFormat="1" applyFont="1" applyFill="1" applyAlignment="1" applyProtection="1">
      <alignment horizontal="right" vertical="center" wrapText="1"/>
      <protection locked="0"/>
    </xf>
    <xf numFmtId="166" fontId="5" fillId="0" borderId="0" xfId="2" applyNumberFormat="1" applyFont="1" applyAlignment="1" applyProtection="1">
      <alignment horizontal="right" vertical="center" wrapText="1"/>
      <protection locked="0"/>
    </xf>
    <xf numFmtId="9" fontId="0" fillId="0" borderId="0" xfId="0" applyNumberFormat="1" applyProtection="1"/>
    <xf numFmtId="0" fontId="5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vertical="center" wrapText="1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5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 wrapText="1"/>
    </xf>
    <xf numFmtId="16" fontId="5" fillId="3" borderId="17" xfId="0" quotePrefix="1" applyNumberFormat="1" applyFont="1" applyFill="1" applyBorder="1" applyAlignment="1" applyProtection="1">
      <alignment vertical="center" wrapText="1"/>
    </xf>
    <xf numFmtId="0" fontId="5" fillId="3" borderId="17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166" fontId="5" fillId="3" borderId="17" xfId="2" applyNumberFormat="1" applyFont="1" applyFill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left" vertical="top" wrapText="1"/>
    </xf>
    <xf numFmtId="166" fontId="4" fillId="0" borderId="16" xfId="2" applyNumberFormat="1" applyFont="1" applyBorder="1" applyAlignment="1" applyProtection="1">
      <alignment horizontal="right" vertical="center" wrapText="1"/>
    </xf>
    <xf numFmtId="166" fontId="4" fillId="0" borderId="15" xfId="2" applyNumberFormat="1" applyFont="1" applyBorder="1" applyAlignment="1" applyProtection="1">
      <alignment horizontal="right" vertical="center" wrapText="1"/>
    </xf>
    <xf numFmtId="166" fontId="5" fillId="4" borderId="0" xfId="2" applyNumberFormat="1" applyFont="1" applyFill="1" applyAlignment="1" applyProtection="1">
      <alignment horizontal="right" vertical="center" wrapText="1"/>
    </xf>
    <xf numFmtId="166" fontId="0" fillId="0" borderId="0" xfId="2" applyNumberFormat="1" applyFont="1" applyProtection="1"/>
    <xf numFmtId="0" fontId="5" fillId="0" borderId="0" xfId="0" applyFont="1" applyFill="1" applyAlignment="1" applyProtection="1">
      <alignment vertical="center" wrapText="1"/>
    </xf>
    <xf numFmtId="166" fontId="5" fillId="0" borderId="0" xfId="2" applyNumberFormat="1" applyFont="1" applyFill="1" applyAlignment="1" applyProtection="1">
      <alignment horizontal="right" vertical="center" wrapText="1"/>
    </xf>
    <xf numFmtId="166" fontId="4" fillId="0" borderId="0" xfId="2" applyNumberFormat="1" applyFont="1" applyFill="1" applyAlignment="1" applyProtection="1">
      <alignment vertical="center" wrapText="1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166" fontId="5" fillId="0" borderId="0" xfId="2" applyNumberFormat="1" applyFont="1" applyAlignment="1" applyProtection="1">
      <alignment vertical="center" wrapText="1"/>
    </xf>
    <xf numFmtId="166" fontId="5" fillId="0" borderId="0" xfId="2" applyNumberFormat="1" applyFont="1" applyAlignment="1" applyProtection="1">
      <alignment horizontal="right" vertical="center" wrapText="1"/>
    </xf>
    <xf numFmtId="16" fontId="4" fillId="0" borderId="0" xfId="0" quotePrefix="1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166" fontId="4" fillId="0" borderId="0" xfId="2" applyNumberFormat="1" applyFont="1" applyAlignment="1" applyProtection="1">
      <alignment vertical="center" wrapText="1"/>
    </xf>
    <xf numFmtId="16" fontId="4" fillId="4" borderId="15" xfId="0" quotePrefix="1" applyNumberFormat="1" applyFont="1" applyFill="1" applyBorder="1" applyAlignment="1" applyProtection="1">
      <alignment vertical="center" wrapText="1"/>
    </xf>
    <xf numFmtId="0" fontId="4" fillId="4" borderId="15" xfId="0" applyFont="1" applyFill="1" applyBorder="1" applyAlignment="1" applyProtection="1">
      <alignment vertical="center" wrapText="1"/>
    </xf>
    <xf numFmtId="166" fontId="4" fillId="4" borderId="15" xfId="2" applyNumberFormat="1" applyFont="1" applyFill="1" applyBorder="1" applyAlignment="1" applyProtection="1">
      <alignment vertical="center" wrapText="1"/>
    </xf>
    <xf numFmtId="16" fontId="5" fillId="3" borderId="15" xfId="0" quotePrefix="1" applyNumberFormat="1" applyFont="1" applyFill="1" applyBorder="1" applyAlignment="1" applyProtection="1">
      <alignment vertical="center" wrapText="1"/>
    </xf>
    <xf numFmtId="0" fontId="5" fillId="3" borderId="15" xfId="0" applyFont="1" applyFill="1" applyBorder="1" applyAlignment="1" applyProtection="1">
      <alignment vertical="center" wrapText="1"/>
    </xf>
    <xf numFmtId="166" fontId="5" fillId="3" borderId="15" xfId="2" applyNumberFormat="1" applyFont="1" applyFill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horizontal="left" vertical="top" wrapText="1"/>
    </xf>
    <xf numFmtId="0" fontId="0" fillId="0" borderId="0" xfId="0" applyAlignment="1" applyProtection="1">
      <protection locked="0"/>
    </xf>
    <xf numFmtId="0" fontId="4" fillId="0" borderId="16" xfId="0" applyFont="1" applyBorder="1" applyAlignment="1" applyProtection="1">
      <alignment vertical="top"/>
    </xf>
    <xf numFmtId="0" fontId="5" fillId="4" borderId="0" xfId="0" applyFont="1" applyFill="1" applyAlignment="1" applyProtection="1">
      <alignment vertical="center"/>
    </xf>
    <xf numFmtId="0" fontId="0" fillId="0" borderId="0" xfId="0" applyAlignment="1" applyProtection="1"/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4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top"/>
    </xf>
    <xf numFmtId="0" fontId="4" fillId="0" borderId="0" xfId="0" applyFont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4" fillId="5" borderId="15" xfId="0" applyFont="1" applyFill="1" applyBorder="1" applyAlignment="1" applyProtection="1">
      <alignment vertical="center"/>
      <protection locked="0"/>
    </xf>
    <xf numFmtId="0" fontId="5" fillId="3" borderId="15" xfId="0" applyFont="1" applyFill="1" applyBorder="1" applyAlignment="1" applyProtection="1">
      <alignment vertical="center"/>
    </xf>
    <xf numFmtId="0" fontId="0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4" borderId="15" xfId="0" applyFont="1" applyFill="1" applyBorder="1" applyAlignment="1" applyProtection="1">
      <alignment vertical="center"/>
      <protection locked="0"/>
    </xf>
    <xf numFmtId="0" fontId="0" fillId="5" borderId="20" xfId="0" applyFont="1" applyFill="1" applyBorder="1" applyAlignment="1" applyProtection="1">
      <alignment horizontal="right"/>
    </xf>
    <xf numFmtId="14" fontId="0" fillId="5" borderId="20" xfId="0" applyNumberFormat="1" applyFont="1" applyFill="1" applyBorder="1" applyAlignment="1" applyProtection="1">
      <alignment horizontal="right"/>
    </xf>
    <xf numFmtId="0" fontId="0" fillId="5" borderId="18" xfId="0" applyFill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Fill="1" applyProtection="1"/>
    <xf numFmtId="3" fontId="2" fillId="0" borderId="0" xfId="0" applyNumberFormat="1" applyFont="1" applyFill="1" applyBorder="1" applyAlignment="1" applyProtection="1">
      <alignment horizontal="left"/>
    </xf>
    <xf numFmtId="9" fontId="2" fillId="0" borderId="0" xfId="0" applyNumberFormat="1" applyFont="1" applyFill="1" applyBorder="1" applyAlignment="1" applyProtection="1">
      <alignment horizontal="left"/>
    </xf>
    <xf numFmtId="164" fontId="3" fillId="0" borderId="0" xfId="0" applyNumberFormat="1" applyFont="1" applyFill="1" applyProtection="1"/>
    <xf numFmtId="0" fontId="3" fillId="0" borderId="0" xfId="0" applyFont="1" applyFill="1" applyBorder="1" applyProtection="1"/>
    <xf numFmtId="16" fontId="4" fillId="4" borderId="1" xfId="0" quotePrefix="1" applyNumberFormat="1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 wrapText="1"/>
    </xf>
    <xf numFmtId="166" fontId="4" fillId="4" borderId="1" xfId="2" applyNumberFormat="1" applyFont="1" applyFill="1" applyBorder="1" applyAlignment="1" applyProtection="1">
      <alignment vertical="center" wrapText="1"/>
    </xf>
    <xf numFmtId="165" fontId="2" fillId="2" borderId="2" xfId="0" applyNumberFormat="1" applyFont="1" applyFill="1" applyBorder="1" applyAlignment="1" applyProtection="1">
      <alignment horizontal="right"/>
      <protection locked="0"/>
    </xf>
    <xf numFmtId="0" fontId="5" fillId="0" borderId="16" xfId="0" applyFont="1" applyBorder="1" applyAlignment="1" applyProtection="1">
      <alignment vertical="top"/>
    </xf>
    <xf numFmtId="0" fontId="5" fillId="0" borderId="16" xfId="0" applyFont="1" applyBorder="1" applyAlignment="1" applyProtection="1">
      <alignment horizontal="left" vertical="top" wrapText="1"/>
    </xf>
    <xf numFmtId="166" fontId="4" fillId="5" borderId="11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Fill="1" applyBorder="1" applyProtection="1"/>
    <xf numFmtId="0" fontId="2" fillId="0" borderId="5" xfId="0" applyFont="1" applyFill="1" applyBorder="1" applyProtection="1"/>
    <xf numFmtId="3" fontId="2" fillId="0" borderId="6" xfId="0" applyNumberFormat="1" applyFont="1" applyFill="1" applyBorder="1" applyAlignment="1" applyProtection="1">
      <alignment horizontal="left"/>
    </xf>
    <xf numFmtId="0" fontId="3" fillId="0" borderId="5" xfId="0" applyFont="1" applyFill="1" applyBorder="1" applyProtection="1"/>
    <xf numFmtId="0" fontId="3" fillId="0" borderId="2" xfId="0" applyFont="1" applyFill="1" applyBorder="1" applyProtection="1"/>
    <xf numFmtId="0" fontId="3" fillId="0" borderId="7" xfId="0" applyFont="1" applyFill="1" applyBorder="1" applyProtection="1"/>
    <xf numFmtId="9" fontId="2" fillId="0" borderId="3" xfId="0" applyNumberFormat="1" applyFont="1" applyFill="1" applyBorder="1" applyAlignment="1" applyProtection="1">
      <alignment horizontal="right"/>
    </xf>
    <xf numFmtId="0" fontId="3" fillId="0" borderId="22" xfId="0" applyFont="1" applyFill="1" applyBorder="1" applyProtection="1"/>
    <xf numFmtId="0" fontId="3" fillId="0" borderId="4" xfId="0" applyFont="1" applyFill="1" applyBorder="1" applyProtection="1"/>
    <xf numFmtId="0" fontId="2" fillId="0" borderId="0" xfId="0" applyFont="1" applyFill="1" applyBorder="1" applyProtection="1"/>
    <xf numFmtId="0" fontId="3" fillId="0" borderId="23" xfId="0" applyFont="1" applyFill="1" applyBorder="1" applyProtection="1"/>
    <xf numFmtId="0" fontId="3" fillId="0" borderId="11" xfId="0" applyFont="1" applyFill="1" applyBorder="1" applyProtection="1"/>
    <xf numFmtId="0" fontId="3" fillId="0" borderId="21" xfId="0" applyFont="1" applyFill="1" applyBorder="1" applyProtection="1"/>
    <xf numFmtId="0" fontId="3" fillId="0" borderId="6" xfId="0" applyFont="1" applyFill="1" applyBorder="1" applyProtection="1"/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Fill="1" applyProtection="1"/>
    <xf numFmtId="0" fontId="0" fillId="0" borderId="0" xfId="0" applyFill="1" applyBorder="1" applyAlignment="1" applyProtection="1"/>
    <xf numFmtId="9" fontId="3" fillId="0" borderId="4" xfId="1" applyFont="1" applyFill="1" applyBorder="1" applyAlignment="1" applyProtection="1">
      <alignment horizontal="center"/>
    </xf>
    <xf numFmtId="9" fontId="3" fillId="0" borderId="0" xfId="1" applyFont="1" applyFill="1" applyBorder="1" applyAlignment="1" applyProtection="1">
      <alignment horizontal="right"/>
    </xf>
    <xf numFmtId="0" fontId="0" fillId="0" borderId="7" xfId="0" applyFill="1" applyBorder="1" applyProtection="1"/>
    <xf numFmtId="0" fontId="0" fillId="0" borderId="0" xfId="0" applyFill="1" applyBorder="1" applyAlignment="1" applyProtection="1">
      <alignment horizontal="right"/>
    </xf>
    <xf numFmtId="166" fontId="0" fillId="0" borderId="4" xfId="2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3" xfId="0" applyFont="1" applyFill="1" applyBorder="1" applyAlignment="1" applyProtection="1">
      <alignment horizontal="left"/>
    </xf>
    <xf numFmtId="2" fontId="3" fillId="0" borderId="3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right"/>
    </xf>
    <xf numFmtId="0" fontId="0" fillId="0" borderId="2" xfId="0" applyFill="1" applyBorder="1" applyProtection="1"/>
    <xf numFmtId="0" fontId="0" fillId="0" borderId="11" xfId="0" applyFill="1" applyBorder="1" applyAlignment="1" applyProtection="1">
      <alignment horizontal="right"/>
    </xf>
    <xf numFmtId="166" fontId="0" fillId="0" borderId="3" xfId="2" applyNumberFormat="1" applyFont="1" applyFill="1" applyBorder="1" applyAlignment="1" applyProtection="1">
      <alignment horizontal="center"/>
    </xf>
    <xf numFmtId="164" fontId="2" fillId="4" borderId="10" xfId="0" applyNumberFormat="1" applyFont="1" applyFill="1" applyBorder="1" applyAlignment="1" applyProtection="1">
      <alignment horizontal="right"/>
    </xf>
    <xf numFmtId="166" fontId="5" fillId="4" borderId="0" xfId="2" applyNumberFormat="1" applyFont="1" applyFill="1" applyAlignment="1" applyProtection="1">
      <alignment horizontal="center" vertical="center" wrapText="1"/>
    </xf>
    <xf numFmtId="166" fontId="0" fillId="0" borderId="0" xfId="2" applyNumberFormat="1" applyFont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center" vertical="center" wrapText="1"/>
    </xf>
    <xf numFmtId="166" fontId="4" fillId="0" borderId="0" xfId="2" applyNumberFormat="1" applyFont="1" applyFill="1" applyAlignment="1" applyProtection="1">
      <alignment horizontal="center" vertical="center" wrapText="1"/>
    </xf>
    <xf numFmtId="166" fontId="5" fillId="3" borderId="17" xfId="2" applyNumberFormat="1" applyFont="1" applyFill="1" applyBorder="1" applyAlignment="1" applyProtection="1">
      <alignment horizontal="center" vertical="center" wrapText="1"/>
    </xf>
    <xf numFmtId="166" fontId="4" fillId="0" borderId="0" xfId="2" applyNumberFormat="1" applyFont="1" applyAlignment="1" applyProtection="1">
      <alignment horizontal="center" vertical="center" wrapText="1"/>
      <protection locked="0"/>
    </xf>
    <xf numFmtId="166" fontId="4" fillId="5" borderId="0" xfId="2" applyNumberFormat="1" applyFont="1" applyFill="1" applyAlignment="1" applyProtection="1">
      <alignment horizontal="center" vertical="center" wrapText="1"/>
      <protection locked="0"/>
    </xf>
    <xf numFmtId="166" fontId="4" fillId="5" borderId="15" xfId="2" applyNumberFormat="1" applyFont="1" applyFill="1" applyBorder="1" applyAlignment="1" applyProtection="1">
      <alignment horizontal="center" vertical="center" wrapText="1"/>
      <protection locked="0"/>
    </xf>
    <xf numFmtId="166" fontId="5" fillId="3" borderId="15" xfId="2" applyNumberFormat="1" applyFont="1" applyFill="1" applyBorder="1" applyAlignment="1" applyProtection="1">
      <alignment horizontal="center" vertical="center" wrapText="1"/>
    </xf>
    <xf numFmtId="0" fontId="0" fillId="4" borderId="18" xfId="0" applyFont="1" applyFill="1" applyBorder="1" applyAlignment="1" applyProtection="1">
      <alignment horizontal="left"/>
      <protection locked="0"/>
    </xf>
    <xf numFmtId="0" fontId="0" fillId="4" borderId="19" xfId="0" applyFont="1" applyFill="1" applyBorder="1" applyAlignment="1" applyProtection="1">
      <alignment horizontal="left"/>
      <protection locked="0"/>
    </xf>
    <xf numFmtId="0" fontId="0" fillId="4" borderId="20" xfId="0" applyFont="1" applyFill="1" applyBorder="1" applyAlignment="1" applyProtection="1">
      <alignment horizontal="left"/>
      <protection locked="0"/>
    </xf>
    <xf numFmtId="167" fontId="0" fillId="4" borderId="18" xfId="0" applyNumberFormat="1" applyFont="1" applyFill="1" applyBorder="1" applyAlignment="1" applyProtection="1">
      <alignment horizontal="left"/>
      <protection locked="0"/>
    </xf>
    <xf numFmtId="167" fontId="0" fillId="4" borderId="19" xfId="0" applyNumberFormat="1" applyFont="1" applyFill="1" applyBorder="1" applyAlignment="1" applyProtection="1">
      <alignment horizontal="left"/>
      <protection locked="0"/>
    </xf>
    <xf numFmtId="167" fontId="0" fillId="4" borderId="20" xfId="0" applyNumberFormat="1" applyFont="1" applyFill="1" applyBorder="1" applyAlignment="1" applyProtection="1">
      <alignment horizontal="left"/>
      <protection locked="0"/>
    </xf>
    <xf numFmtId="0" fontId="3" fillId="5" borderId="18" xfId="0" applyNumberFormat="1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20" xfId="0" applyBorder="1" applyAlignment="1" applyProtection="1">
      <alignment horizontal="left"/>
    </xf>
    <xf numFmtId="167" fontId="0" fillId="5" borderId="18" xfId="0" applyNumberFormat="1" applyFont="1" applyFill="1" applyBorder="1" applyAlignment="1" applyProtection="1">
      <alignment horizontal="left"/>
    </xf>
    <xf numFmtId="167" fontId="0" fillId="5" borderId="19" xfId="0" applyNumberFormat="1" applyFont="1" applyFill="1" applyBorder="1" applyAlignment="1" applyProtection="1">
      <alignment horizontal="left"/>
    </xf>
    <xf numFmtId="167" fontId="0" fillId="5" borderId="20" xfId="0" applyNumberFormat="1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3" xfId="0" applyFill="1" applyBorder="1" applyAlignment="1" applyProtection="1"/>
    <xf numFmtId="0" fontId="0" fillId="0" borderId="14" xfId="0" applyFill="1" applyBorder="1" applyAlignment="1" applyProtection="1"/>
    <xf numFmtId="0" fontId="3" fillId="0" borderId="8" xfId="0" applyFont="1" applyFill="1" applyBorder="1" applyAlignment="1" applyProtection="1">
      <alignment horizontal="left" wrapText="1"/>
    </xf>
    <xf numFmtId="0" fontId="3" fillId="0" borderId="9" xfId="0" applyFont="1" applyFill="1" applyBorder="1" applyAlignment="1" applyProtection="1">
      <alignment horizontal="left" wrapText="1"/>
    </xf>
    <xf numFmtId="0" fontId="3" fillId="0" borderId="8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wrapText="1"/>
    </xf>
    <xf numFmtId="0" fontId="3" fillId="0" borderId="9" xfId="0" applyFont="1" applyFill="1" applyBorder="1" applyAlignment="1" applyProtection="1">
      <alignment wrapText="1"/>
    </xf>
    <xf numFmtId="0" fontId="3" fillId="5" borderId="18" xfId="0" applyFont="1" applyFill="1" applyBorder="1" applyAlignment="1" applyProtection="1">
      <alignment horizontal="right"/>
    </xf>
    <xf numFmtId="0" fontId="3" fillId="5" borderId="20" xfId="0" applyFont="1" applyFill="1" applyBorder="1" applyAlignment="1" applyProtection="1">
      <alignment horizontal="right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9" defaultPivotStyle="PivotStyleMedium4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9"/>
  <sheetViews>
    <sheetView topLeftCell="A17" zoomScale="96" zoomScaleNormal="96" zoomScaleSheetLayoutView="100" workbookViewId="0">
      <selection activeCell="J107" sqref="J107"/>
    </sheetView>
  </sheetViews>
  <sheetFormatPr baseColWidth="10" defaultColWidth="11.28515625" defaultRowHeight="12.75"/>
  <cols>
    <col min="1" max="1" width="6.28515625" style="2" customWidth="1"/>
    <col min="2" max="2" width="8.7109375" style="1" customWidth="1"/>
    <col min="3" max="3" width="15.7109375" style="76" customWidth="1"/>
    <col min="4" max="4" width="40.7109375" style="2" customWidth="1"/>
    <col min="5" max="5" width="10.7109375" style="32" customWidth="1"/>
    <col min="6" max="6" width="15.7109375" style="32" customWidth="1"/>
    <col min="7" max="7" width="1.140625" style="2" customWidth="1"/>
    <col min="8" max="8" width="6.85546875" style="2" customWidth="1"/>
    <col min="9" max="9" width="6.42578125" style="1" customWidth="1"/>
    <col min="10" max="10" width="55.7109375" style="2" customWidth="1"/>
    <col min="11" max="12" width="12.7109375" style="2" customWidth="1"/>
    <col min="13" max="16384" width="11.28515625" style="2"/>
  </cols>
  <sheetData>
    <row r="1" spans="1:10">
      <c r="A1"/>
      <c r="B1" s="100"/>
      <c r="C1" s="98" t="s">
        <v>88</v>
      </c>
      <c r="D1" s="154"/>
      <c r="E1" s="155"/>
      <c r="F1" s="156"/>
      <c r="G1" s="20"/>
      <c r="H1" s="20"/>
      <c r="J1"/>
    </row>
    <row r="2" spans="1:10">
      <c r="A2"/>
      <c r="B2" s="100"/>
      <c r="C2" s="98" t="s">
        <v>87</v>
      </c>
      <c r="D2" s="154"/>
      <c r="E2" s="155"/>
      <c r="F2" s="156"/>
      <c r="G2" s="20"/>
      <c r="H2" s="20"/>
      <c r="J2"/>
    </row>
    <row r="3" spans="1:10">
      <c r="A3"/>
      <c r="B3" s="100"/>
      <c r="C3" s="98" t="s">
        <v>11</v>
      </c>
      <c r="D3" s="154"/>
      <c r="E3" s="155"/>
      <c r="F3" s="156"/>
      <c r="G3" s="20"/>
      <c r="H3" s="20"/>
      <c r="J3"/>
    </row>
    <row r="4" spans="1:10">
      <c r="A4"/>
      <c r="B4" s="100"/>
      <c r="C4" s="99" t="s">
        <v>12</v>
      </c>
      <c r="D4" s="157"/>
      <c r="E4" s="158"/>
      <c r="F4" s="159"/>
      <c r="G4" s="20"/>
      <c r="H4" s="20"/>
      <c r="J4"/>
    </row>
    <row r="5" spans="1:10">
      <c r="A5"/>
      <c r="B5" s="100"/>
      <c r="C5" s="98" t="s">
        <v>13</v>
      </c>
      <c r="D5" s="157"/>
      <c r="E5" s="158"/>
      <c r="F5" s="159"/>
      <c r="G5" s="20"/>
      <c r="H5" s="20"/>
      <c r="J5"/>
    </row>
    <row r="6" spans="1:10" ht="13.5" thickBot="1">
      <c r="A6"/>
      <c r="B6" s="44"/>
      <c r="C6" s="44"/>
      <c r="D6" s="45"/>
      <c r="E6" s="56"/>
      <c r="F6" s="56"/>
      <c r="J6"/>
    </row>
    <row r="7" spans="1:10">
      <c r="A7" s="45"/>
      <c r="B7" s="52" t="str">
        <f>B34</f>
        <v>CFC</v>
      </c>
      <c r="C7" s="77" t="str">
        <f>C34</f>
        <v>Description</v>
      </c>
      <c r="D7" s="73"/>
      <c r="E7" s="53"/>
      <c r="F7" s="53" t="s">
        <v>2</v>
      </c>
      <c r="G7" s="45"/>
      <c r="H7" s="45"/>
    </row>
    <row r="8" spans="1:10" ht="14.25">
      <c r="A8" s="45"/>
      <c r="B8" s="42">
        <v>1</v>
      </c>
      <c r="C8" s="78" t="str">
        <f>C36</f>
        <v>Travaux préparatoires</v>
      </c>
      <c r="D8" s="43"/>
      <c r="E8" s="55"/>
      <c r="F8" s="145">
        <f>BKP_01</f>
        <v>0</v>
      </c>
      <c r="G8" s="45"/>
      <c r="H8" s="41" t="str">
        <f>IF($F$26&gt;0,F8/$F$26,"")</f>
        <v/>
      </c>
    </row>
    <row r="9" spans="1:10">
      <c r="A9" s="45"/>
      <c r="B9" s="44"/>
      <c r="C9" s="79"/>
      <c r="D9" s="45"/>
      <c r="E9" s="56"/>
      <c r="F9" s="146"/>
      <c r="G9" s="45"/>
      <c r="H9" s="41"/>
    </row>
    <row r="10" spans="1:10" ht="14.25">
      <c r="A10" s="45"/>
      <c r="B10" s="42">
        <v>2</v>
      </c>
      <c r="C10" s="78" t="str">
        <f>C48</f>
        <v>Bâtiment</v>
      </c>
      <c r="D10" s="43"/>
      <c r="E10" s="55"/>
      <c r="F10" s="145">
        <f>BKP_02</f>
        <v>0</v>
      </c>
      <c r="G10" s="45"/>
      <c r="H10" s="41" t="str">
        <f>IF($F$26&gt;0,F10/$F$26,"")</f>
        <v/>
      </c>
    </row>
    <row r="11" spans="1:10">
      <c r="A11" s="45"/>
      <c r="B11" s="44"/>
      <c r="C11" s="79"/>
      <c r="D11" s="45"/>
      <c r="E11" s="56"/>
      <c r="F11" s="146"/>
      <c r="G11" s="45"/>
      <c r="H11" s="41"/>
    </row>
    <row r="12" spans="1:10" ht="14.25">
      <c r="A12" s="45"/>
      <c r="B12" s="42">
        <v>3</v>
      </c>
      <c r="C12" s="78" t="str">
        <f>C60</f>
        <v>Equipements d'exploitation</v>
      </c>
      <c r="D12" s="43"/>
      <c r="E12" s="55"/>
      <c r="F12" s="145">
        <f>BKP_03</f>
        <v>0</v>
      </c>
      <c r="G12" s="45"/>
      <c r="H12" s="41" t="str">
        <f>IF($F$26&gt;0,F12/$F$26,"")</f>
        <v/>
      </c>
    </row>
    <row r="13" spans="1:10">
      <c r="A13" s="45"/>
      <c r="B13" s="44"/>
      <c r="C13" s="79"/>
      <c r="D13" s="45"/>
      <c r="E13" s="56"/>
      <c r="F13" s="146"/>
      <c r="G13" s="45"/>
      <c r="H13" s="41"/>
    </row>
    <row r="14" spans="1:10" ht="14.25">
      <c r="A14" s="45"/>
      <c r="B14" s="42">
        <v>4</v>
      </c>
      <c r="C14" s="78" t="str">
        <f>C72</f>
        <v>Aménagements extérieurs</v>
      </c>
      <c r="D14" s="43"/>
      <c r="E14" s="55"/>
      <c r="F14" s="145">
        <f>BKP_04</f>
        <v>0</v>
      </c>
      <c r="G14" s="45"/>
      <c r="H14" s="41" t="str">
        <f>IF($F$26&gt;0,F14/$F$26,"")</f>
        <v/>
      </c>
    </row>
    <row r="15" spans="1:10">
      <c r="A15" s="45"/>
      <c r="B15" s="44"/>
      <c r="C15" s="79"/>
      <c r="D15" s="45"/>
      <c r="E15" s="56"/>
      <c r="F15" s="146"/>
      <c r="G15" s="45"/>
      <c r="H15" s="41"/>
    </row>
    <row r="16" spans="1:10" ht="14.25">
      <c r="A16" s="45"/>
      <c r="B16" s="42">
        <v>5</v>
      </c>
      <c r="C16" s="78" t="str">
        <f>C84</f>
        <v>Frais secondaires et comptes d'attente</v>
      </c>
      <c r="D16" s="43"/>
      <c r="E16" s="55"/>
      <c r="F16" s="145">
        <f>BKP_05</f>
        <v>0</v>
      </c>
      <c r="G16" s="45"/>
      <c r="H16" s="41" t="str">
        <f>IF($F$26&gt;0,F16/$F$26,"")</f>
        <v/>
      </c>
    </row>
    <row r="17" spans="1:8">
      <c r="A17" s="45"/>
      <c r="B17" s="44"/>
      <c r="C17" s="79"/>
      <c r="D17" s="45"/>
      <c r="E17" s="56"/>
      <c r="F17" s="146"/>
      <c r="G17" s="45"/>
      <c r="H17" s="41"/>
    </row>
    <row r="18" spans="1:8" ht="14.25">
      <c r="A18" s="45"/>
      <c r="B18" s="42">
        <v>6</v>
      </c>
      <c r="C18" s="78" t="str">
        <f>C96</f>
        <v>Réserve</v>
      </c>
      <c r="D18" s="43"/>
      <c r="E18" s="55"/>
      <c r="F18" s="145">
        <f>BKP_06</f>
        <v>0</v>
      </c>
      <c r="G18" s="45"/>
      <c r="H18" s="41" t="str">
        <f>IF($F$26&gt;0,F18/$F$26,"")</f>
        <v/>
      </c>
    </row>
    <row r="19" spans="1:8" ht="14.25">
      <c r="A19" s="45"/>
      <c r="B19" s="46"/>
      <c r="C19" s="80"/>
      <c r="D19" s="57"/>
      <c r="E19" s="58"/>
      <c r="F19" s="147"/>
      <c r="G19" s="45"/>
      <c r="H19" s="41"/>
    </row>
    <row r="20" spans="1:8" ht="14.25">
      <c r="A20" s="45"/>
      <c r="B20" s="42">
        <v>7</v>
      </c>
      <c r="C20" s="78" t="str">
        <f>C100</f>
        <v>Réserve</v>
      </c>
      <c r="D20" s="43"/>
      <c r="E20" s="55"/>
      <c r="F20" s="145">
        <f>BKP_07</f>
        <v>0</v>
      </c>
      <c r="G20" s="45"/>
      <c r="H20" s="41" t="str">
        <f>IF($F$26&gt;0,F20/$F$26,"")</f>
        <v/>
      </c>
    </row>
    <row r="21" spans="1:8" ht="14.25">
      <c r="A21" s="45"/>
      <c r="B21" s="46"/>
      <c r="C21" s="80"/>
      <c r="D21" s="57"/>
      <c r="E21" s="58"/>
      <c r="F21" s="147"/>
      <c r="G21" s="45"/>
      <c r="H21" s="41"/>
    </row>
    <row r="22" spans="1:8" ht="14.25">
      <c r="A22" s="45"/>
      <c r="B22" s="42">
        <v>8</v>
      </c>
      <c r="C22" s="78" t="str">
        <f>C104</f>
        <v>Réserve</v>
      </c>
      <c r="D22" s="43"/>
      <c r="E22" s="55"/>
      <c r="F22" s="145">
        <f>BKP_08</f>
        <v>0</v>
      </c>
      <c r="G22" s="45"/>
      <c r="H22" s="41" t="str">
        <f>IF($F$26&gt;0,F22/$F$26,"")</f>
        <v/>
      </c>
    </row>
    <row r="23" spans="1:8" ht="14.25">
      <c r="A23" s="45"/>
      <c r="B23" s="46"/>
      <c r="C23" s="80"/>
      <c r="D23" s="57"/>
      <c r="E23" s="58"/>
      <c r="F23" s="147"/>
      <c r="G23" s="45"/>
      <c r="H23" s="41"/>
    </row>
    <row r="24" spans="1:8" ht="15" customHeight="1">
      <c r="A24" s="45"/>
      <c r="B24" s="42">
        <v>9</v>
      </c>
      <c r="C24" s="78" t="str">
        <f>C108</f>
        <v>Ameublement et décoration</v>
      </c>
      <c r="D24" s="43"/>
      <c r="E24" s="55"/>
      <c r="F24" s="145">
        <f>BKP_09</f>
        <v>0</v>
      </c>
      <c r="G24" s="45"/>
      <c r="H24" s="41" t="str">
        <f>IF($F$26&gt;0,F24/$F$26,"")</f>
        <v/>
      </c>
    </row>
    <row r="25" spans="1:8">
      <c r="A25" s="45"/>
      <c r="B25" s="47"/>
      <c r="C25" s="81"/>
      <c r="D25" s="47"/>
      <c r="E25" s="59"/>
      <c r="F25" s="148"/>
      <c r="G25" s="45"/>
      <c r="H25" s="41"/>
    </row>
    <row r="26" spans="1:8" ht="15" thickBot="1">
      <c r="A26" s="45"/>
      <c r="B26" s="48" t="s">
        <v>3</v>
      </c>
      <c r="C26" s="82" t="str">
        <f>C120</f>
        <v>Total incl. TVA</v>
      </c>
      <c r="D26" s="49"/>
      <c r="E26" s="51"/>
      <c r="F26" s="149">
        <f>SUM(F8:F25)</f>
        <v>0</v>
      </c>
      <c r="G26" s="45"/>
      <c r="H26" s="41" t="str">
        <f>IF($F$26&gt;0,F26/$F$26,"")</f>
        <v/>
      </c>
    </row>
    <row r="27" spans="1:8">
      <c r="A27" s="45"/>
      <c r="B27" s="60"/>
      <c r="C27" s="83"/>
      <c r="D27" s="61"/>
      <c r="E27" s="56"/>
      <c r="F27" s="56"/>
      <c r="G27" s="45"/>
      <c r="H27" s="45"/>
    </row>
    <row r="28" spans="1:8" ht="14.25">
      <c r="A28" s="45"/>
      <c r="B28" s="50" t="str">
        <f>B34</f>
        <v>CFC</v>
      </c>
      <c r="C28" s="84" t="str">
        <f>C34</f>
        <v>Description</v>
      </c>
      <c r="D28" s="50"/>
      <c r="E28" s="62"/>
      <c r="F28" s="63" t="s">
        <v>4</v>
      </c>
      <c r="G28" s="45"/>
      <c r="H28" s="45"/>
    </row>
    <row r="29" spans="1:8">
      <c r="A29" s="45"/>
      <c r="B29" s="107" t="s">
        <v>3</v>
      </c>
      <c r="C29" s="108" t="str">
        <f>C123</f>
        <v>1ére étape</v>
      </c>
      <c r="D29" s="109"/>
      <c r="E29" s="110"/>
      <c r="F29" s="110">
        <f>F123</f>
        <v>0</v>
      </c>
      <c r="G29" s="45"/>
      <c r="H29" s="45"/>
    </row>
    <row r="30" spans="1:8">
      <c r="A30" s="45"/>
      <c r="B30" s="64" t="s">
        <v>3</v>
      </c>
      <c r="C30" s="85" t="str">
        <f>C124</f>
        <v>2éme étape</v>
      </c>
      <c r="D30" s="65"/>
      <c r="E30" s="66"/>
      <c r="F30" s="66">
        <f>F124</f>
        <v>0</v>
      </c>
      <c r="G30" s="45"/>
      <c r="H30" s="45"/>
    </row>
    <row r="31" spans="1:8" ht="13.5" thickBot="1">
      <c r="A31" s="45"/>
      <c r="B31" s="67" t="s">
        <v>3</v>
      </c>
      <c r="C31" s="86" t="str">
        <f>C125</f>
        <v>Parking couvert</v>
      </c>
      <c r="D31" s="68"/>
      <c r="E31" s="69"/>
      <c r="F31" s="69">
        <f>F125</f>
        <v>0</v>
      </c>
      <c r="G31" s="45"/>
      <c r="H31" s="45"/>
    </row>
    <row r="32" spans="1:8">
      <c r="B32" s="9"/>
      <c r="C32" s="87"/>
      <c r="D32" s="13"/>
      <c r="E32" s="37"/>
      <c r="F32" s="37"/>
    </row>
    <row r="33" spans="1:13" s="5" customFormat="1" ht="13.5" thickBot="1">
      <c r="A33" s="14"/>
      <c r="B33" s="9"/>
      <c r="C33" s="87"/>
      <c r="D33" s="13"/>
      <c r="E33" s="37"/>
      <c r="F33" s="37"/>
      <c r="G33" s="2"/>
    </row>
    <row r="34" spans="1:13" s="5" customFormat="1" ht="14.25">
      <c r="B34" s="113" t="s">
        <v>84</v>
      </c>
      <c r="C34" s="112" t="s">
        <v>57</v>
      </c>
      <c r="D34" s="73"/>
      <c r="E34" s="53"/>
      <c r="F34" s="53" t="s">
        <v>2</v>
      </c>
    </row>
    <row r="35" spans="1:13" s="5" customFormat="1" ht="26.25" thickBot="1">
      <c r="B35" s="75"/>
      <c r="C35" s="88"/>
      <c r="D35" s="74"/>
      <c r="E35" s="54" t="s">
        <v>85</v>
      </c>
      <c r="F35" s="54" t="s">
        <v>86</v>
      </c>
    </row>
    <row r="36" spans="1:13" s="5" customFormat="1" ht="14.25">
      <c r="B36" s="42">
        <v>1</v>
      </c>
      <c r="C36" s="78" t="s">
        <v>58</v>
      </c>
      <c r="D36" s="43"/>
      <c r="E36" s="55"/>
      <c r="F36" s="145">
        <f>SUM(E37:E46)</f>
        <v>0</v>
      </c>
      <c r="G36" s="2"/>
    </row>
    <row r="37" spans="1:13" s="5" customFormat="1">
      <c r="B37" s="15">
        <v>10</v>
      </c>
      <c r="C37" s="89" t="s">
        <v>59</v>
      </c>
      <c r="D37" s="10"/>
      <c r="E37" s="38" t="s">
        <v>83</v>
      </c>
      <c r="F37" s="150"/>
    </row>
    <row r="38" spans="1:13" s="5" customFormat="1">
      <c r="B38" s="16">
        <v>11</v>
      </c>
      <c r="C38" s="90" t="s">
        <v>60</v>
      </c>
      <c r="D38" s="17"/>
      <c r="E38" s="39" t="s">
        <v>83</v>
      </c>
      <c r="F38" s="151"/>
    </row>
    <row r="39" spans="1:13" s="5" customFormat="1">
      <c r="B39" s="15">
        <v>12</v>
      </c>
      <c r="C39" s="89" t="s">
        <v>61</v>
      </c>
      <c r="D39" s="10"/>
      <c r="E39" s="38" t="s">
        <v>83</v>
      </c>
      <c r="F39" s="150"/>
    </row>
    <row r="40" spans="1:13" s="5" customFormat="1">
      <c r="B40" s="16">
        <v>13</v>
      </c>
      <c r="C40" s="90" t="s">
        <v>62</v>
      </c>
      <c r="D40" s="17"/>
      <c r="E40" s="39" t="s">
        <v>83</v>
      </c>
      <c r="F40" s="151"/>
    </row>
    <row r="41" spans="1:13" s="5" customFormat="1">
      <c r="B41" s="15">
        <v>14</v>
      </c>
      <c r="C41" s="89" t="s">
        <v>63</v>
      </c>
      <c r="D41" s="10"/>
      <c r="E41" s="38" t="s">
        <v>83</v>
      </c>
      <c r="F41" s="150"/>
    </row>
    <row r="42" spans="1:13" s="5" customFormat="1">
      <c r="B42" s="16">
        <v>15</v>
      </c>
      <c r="C42" s="90" t="s">
        <v>64</v>
      </c>
      <c r="D42" s="17"/>
      <c r="E42" s="39" t="s">
        <v>83</v>
      </c>
      <c r="F42" s="151"/>
    </row>
    <row r="43" spans="1:13">
      <c r="A43" s="5"/>
      <c r="B43" s="15">
        <v>16</v>
      </c>
      <c r="C43" s="89" t="s">
        <v>65</v>
      </c>
      <c r="D43" s="10"/>
      <c r="E43" s="38" t="s">
        <v>83</v>
      </c>
      <c r="F43" s="150"/>
      <c r="G43" s="5"/>
      <c r="M43" s="5"/>
    </row>
    <row r="44" spans="1:13" s="5" customFormat="1">
      <c r="B44" s="16">
        <v>17</v>
      </c>
      <c r="C44" s="90" t="s">
        <v>66</v>
      </c>
      <c r="D44" s="17"/>
      <c r="E44" s="39" t="s">
        <v>83</v>
      </c>
      <c r="F44" s="151"/>
    </row>
    <row r="45" spans="1:13" s="5" customFormat="1">
      <c r="B45" s="15">
        <v>18</v>
      </c>
      <c r="C45" s="89" t="s">
        <v>31</v>
      </c>
      <c r="D45" s="10"/>
      <c r="E45" s="38" t="s">
        <v>83</v>
      </c>
      <c r="F45" s="150"/>
    </row>
    <row r="46" spans="1:13" s="5" customFormat="1">
      <c r="A46" s="18"/>
      <c r="B46" s="16">
        <v>19</v>
      </c>
      <c r="C46" s="90" t="s">
        <v>24</v>
      </c>
      <c r="D46" s="17"/>
      <c r="E46" s="39" t="s">
        <v>83</v>
      </c>
      <c r="F46" s="151"/>
      <c r="G46" s="18"/>
    </row>
    <row r="47" spans="1:13" s="5" customFormat="1">
      <c r="A47" s="18"/>
      <c r="B47" s="15"/>
      <c r="C47" s="89"/>
      <c r="D47" s="10"/>
      <c r="E47" s="38"/>
      <c r="F47" s="150"/>
      <c r="G47" s="18"/>
    </row>
    <row r="48" spans="1:13" s="5" customFormat="1" ht="14.25">
      <c r="A48" s="18"/>
      <c r="B48" s="42">
        <v>2</v>
      </c>
      <c r="C48" s="78" t="s">
        <v>14</v>
      </c>
      <c r="D48" s="43"/>
      <c r="E48" s="55"/>
      <c r="F48" s="145">
        <f>SUM(E49:E58)</f>
        <v>0</v>
      </c>
      <c r="G48" s="14"/>
    </row>
    <row r="49" spans="1:13" s="5" customFormat="1">
      <c r="A49" s="18"/>
      <c r="B49" s="15">
        <v>20</v>
      </c>
      <c r="C49" s="89" t="s">
        <v>15</v>
      </c>
      <c r="D49" s="10"/>
      <c r="E49" s="38" t="s">
        <v>83</v>
      </c>
      <c r="F49" s="150"/>
      <c r="G49" s="18"/>
    </row>
    <row r="50" spans="1:13" s="5" customFormat="1">
      <c r="A50" s="18"/>
      <c r="B50" s="16">
        <v>21</v>
      </c>
      <c r="C50" s="90" t="s">
        <v>16</v>
      </c>
      <c r="D50" s="17"/>
      <c r="E50" s="39" t="s">
        <v>83</v>
      </c>
      <c r="F50" s="151"/>
      <c r="G50" s="18"/>
    </row>
    <row r="51" spans="1:13" s="5" customFormat="1">
      <c r="A51" s="18"/>
      <c r="B51" s="15">
        <v>22</v>
      </c>
      <c r="C51" s="89" t="s">
        <v>17</v>
      </c>
      <c r="D51" s="10"/>
      <c r="E51" s="38" t="s">
        <v>83</v>
      </c>
      <c r="F51" s="150"/>
      <c r="G51" s="18"/>
    </row>
    <row r="52" spans="1:13" s="5" customFormat="1">
      <c r="A52" s="18"/>
      <c r="B52" s="16">
        <v>23</v>
      </c>
      <c r="C52" s="90" t="s">
        <v>18</v>
      </c>
      <c r="D52" s="17"/>
      <c r="E52" s="39" t="s">
        <v>83</v>
      </c>
      <c r="F52" s="151"/>
      <c r="G52" s="18"/>
    </row>
    <row r="53" spans="1:13" s="5" customFormat="1">
      <c r="A53" s="18"/>
      <c r="B53" s="15">
        <v>24</v>
      </c>
      <c r="C53" s="89" t="s">
        <v>19</v>
      </c>
      <c r="D53" s="10"/>
      <c r="E53" s="38" t="s">
        <v>83</v>
      </c>
      <c r="F53" s="150"/>
      <c r="G53" s="18"/>
    </row>
    <row r="54" spans="1:13" s="5" customFormat="1">
      <c r="A54" s="18"/>
      <c r="B54" s="16">
        <v>25</v>
      </c>
      <c r="C54" s="90" t="s">
        <v>20</v>
      </c>
      <c r="D54" s="17"/>
      <c r="E54" s="39" t="s">
        <v>83</v>
      </c>
      <c r="F54" s="151"/>
      <c r="G54" s="18"/>
    </row>
    <row r="55" spans="1:13">
      <c r="A55" s="18"/>
      <c r="B55" s="15">
        <v>26</v>
      </c>
      <c r="C55" s="89" t="s">
        <v>21</v>
      </c>
      <c r="D55" s="10"/>
      <c r="E55" s="38" t="s">
        <v>83</v>
      </c>
      <c r="F55" s="150"/>
      <c r="G55" s="18"/>
      <c r="M55" s="5"/>
    </row>
    <row r="56" spans="1:13" s="5" customFormat="1">
      <c r="A56" s="18"/>
      <c r="B56" s="16">
        <v>27</v>
      </c>
      <c r="C56" s="90" t="s">
        <v>22</v>
      </c>
      <c r="D56" s="17"/>
      <c r="E56" s="39" t="s">
        <v>83</v>
      </c>
      <c r="F56" s="151"/>
      <c r="G56" s="18"/>
    </row>
    <row r="57" spans="1:13" s="5" customFormat="1">
      <c r="A57" s="18"/>
      <c r="B57" s="15">
        <v>28</v>
      </c>
      <c r="C57" s="89" t="s">
        <v>23</v>
      </c>
      <c r="D57" s="10"/>
      <c r="E57" s="38" t="s">
        <v>83</v>
      </c>
      <c r="F57" s="150"/>
      <c r="G57" s="18"/>
    </row>
    <row r="58" spans="1:13" s="5" customFormat="1">
      <c r="A58" s="18"/>
      <c r="B58" s="16">
        <v>29</v>
      </c>
      <c r="C58" s="90" t="s">
        <v>24</v>
      </c>
      <c r="D58" s="17"/>
      <c r="E58" s="39" t="s">
        <v>83</v>
      </c>
      <c r="F58" s="151"/>
      <c r="G58" s="18"/>
    </row>
    <row r="59" spans="1:13" s="5" customFormat="1">
      <c r="A59" s="18"/>
      <c r="B59" s="15"/>
      <c r="C59" s="89"/>
      <c r="D59" s="10"/>
      <c r="E59" s="38"/>
      <c r="F59" s="150"/>
      <c r="G59" s="18"/>
    </row>
    <row r="60" spans="1:13" s="5" customFormat="1" ht="14.25">
      <c r="A60" s="18"/>
      <c r="B60" s="42">
        <v>3</v>
      </c>
      <c r="C60" s="78" t="s">
        <v>25</v>
      </c>
      <c r="D60" s="43"/>
      <c r="E60" s="55"/>
      <c r="F60" s="145">
        <f>SUM(E61:E70)</f>
        <v>0</v>
      </c>
      <c r="G60" s="14"/>
    </row>
    <row r="61" spans="1:13" s="5" customFormat="1">
      <c r="A61" s="18"/>
      <c r="B61" s="15">
        <v>30</v>
      </c>
      <c r="C61" s="89" t="s">
        <v>15</v>
      </c>
      <c r="D61" s="10"/>
      <c r="E61" s="38" t="s">
        <v>83</v>
      </c>
      <c r="F61" s="150"/>
      <c r="G61" s="18"/>
    </row>
    <row r="62" spans="1:13" s="5" customFormat="1">
      <c r="A62" s="18"/>
      <c r="B62" s="16">
        <v>31</v>
      </c>
      <c r="C62" s="90" t="s">
        <v>16</v>
      </c>
      <c r="D62" s="17"/>
      <c r="E62" s="39" t="s">
        <v>83</v>
      </c>
      <c r="F62" s="151"/>
      <c r="G62" s="18"/>
    </row>
    <row r="63" spans="1:13" s="5" customFormat="1">
      <c r="A63" s="18"/>
      <c r="B63" s="15">
        <v>32</v>
      </c>
      <c r="C63" s="89" t="s">
        <v>17</v>
      </c>
      <c r="D63" s="10"/>
      <c r="E63" s="38" t="s">
        <v>83</v>
      </c>
      <c r="F63" s="150"/>
      <c r="G63" s="18"/>
    </row>
    <row r="64" spans="1:13" s="5" customFormat="1">
      <c r="A64" s="18"/>
      <c r="B64" s="16">
        <v>33</v>
      </c>
      <c r="C64" s="90" t="s">
        <v>18</v>
      </c>
      <c r="D64" s="17"/>
      <c r="E64" s="39" t="s">
        <v>83</v>
      </c>
      <c r="F64" s="151"/>
      <c r="G64" s="18"/>
    </row>
    <row r="65" spans="1:13" s="5" customFormat="1">
      <c r="A65" s="18"/>
      <c r="B65" s="15">
        <v>34</v>
      </c>
      <c r="C65" s="89" t="s">
        <v>19</v>
      </c>
      <c r="D65" s="10"/>
      <c r="E65" s="38" t="s">
        <v>83</v>
      </c>
      <c r="F65" s="150"/>
      <c r="G65" s="18"/>
    </row>
    <row r="66" spans="1:13" s="5" customFormat="1">
      <c r="A66" s="18"/>
      <c r="B66" s="16">
        <v>35</v>
      </c>
      <c r="C66" s="90" t="s">
        <v>20</v>
      </c>
      <c r="D66" s="17"/>
      <c r="E66" s="39" t="s">
        <v>83</v>
      </c>
      <c r="F66" s="151"/>
      <c r="G66" s="18"/>
    </row>
    <row r="67" spans="1:13">
      <c r="A67" s="18"/>
      <c r="B67" s="15">
        <v>36</v>
      </c>
      <c r="C67" s="89" t="s">
        <v>26</v>
      </c>
      <c r="D67" s="10"/>
      <c r="E67" s="38" t="s">
        <v>83</v>
      </c>
      <c r="F67" s="150"/>
      <c r="G67" s="18"/>
      <c r="M67" s="5"/>
    </row>
    <row r="68" spans="1:13" s="5" customFormat="1">
      <c r="A68" s="18"/>
      <c r="B68" s="16">
        <v>37</v>
      </c>
      <c r="C68" s="90" t="s">
        <v>22</v>
      </c>
      <c r="D68" s="17"/>
      <c r="E68" s="39" t="s">
        <v>83</v>
      </c>
      <c r="F68" s="151"/>
      <c r="G68" s="18"/>
    </row>
    <row r="69" spans="1:13" s="5" customFormat="1">
      <c r="A69" s="18"/>
      <c r="B69" s="15">
        <v>38</v>
      </c>
      <c r="C69" s="89" t="s">
        <v>23</v>
      </c>
      <c r="D69" s="10"/>
      <c r="E69" s="38" t="s">
        <v>83</v>
      </c>
      <c r="F69" s="150"/>
      <c r="G69" s="18"/>
    </row>
    <row r="70" spans="1:13" s="5" customFormat="1">
      <c r="A70" s="18"/>
      <c r="B70" s="16">
        <v>39</v>
      </c>
      <c r="C70" s="90" t="s">
        <v>24</v>
      </c>
      <c r="D70" s="17"/>
      <c r="E70" s="39" t="s">
        <v>83</v>
      </c>
      <c r="F70" s="151"/>
      <c r="G70" s="18"/>
    </row>
    <row r="71" spans="1:13" s="5" customFormat="1">
      <c r="A71" s="18"/>
      <c r="B71" s="15"/>
      <c r="C71" s="89"/>
      <c r="D71" s="10"/>
      <c r="E71" s="38"/>
      <c r="F71" s="150"/>
      <c r="G71" s="18"/>
    </row>
    <row r="72" spans="1:13" s="5" customFormat="1" ht="14.25">
      <c r="A72" s="18"/>
      <c r="B72" s="42">
        <v>4</v>
      </c>
      <c r="C72" s="78" t="s">
        <v>27</v>
      </c>
      <c r="D72" s="43"/>
      <c r="E72" s="55"/>
      <c r="F72" s="145">
        <f>SUM(E73:E82)</f>
        <v>0</v>
      </c>
      <c r="G72" s="14"/>
    </row>
    <row r="73" spans="1:13" s="5" customFormat="1">
      <c r="A73" s="18"/>
      <c r="B73" s="15">
        <v>40</v>
      </c>
      <c r="C73" s="89" t="s">
        <v>28</v>
      </c>
      <c r="D73" s="10"/>
      <c r="E73" s="38" t="s">
        <v>83</v>
      </c>
      <c r="F73" s="150"/>
      <c r="G73" s="18"/>
    </row>
    <row r="74" spans="1:13" s="5" customFormat="1">
      <c r="A74" s="18"/>
      <c r="B74" s="16">
        <v>41</v>
      </c>
      <c r="C74" s="90" t="s">
        <v>29</v>
      </c>
      <c r="D74" s="17"/>
      <c r="E74" s="39" t="s">
        <v>83</v>
      </c>
      <c r="F74" s="151"/>
      <c r="G74" s="18"/>
    </row>
    <row r="75" spans="1:13" s="5" customFormat="1">
      <c r="A75" s="18"/>
      <c r="B75" s="15">
        <v>42</v>
      </c>
      <c r="C75" s="89" t="s">
        <v>30</v>
      </c>
      <c r="D75" s="10"/>
      <c r="E75" s="38" t="s">
        <v>83</v>
      </c>
      <c r="F75" s="150"/>
      <c r="G75" s="18"/>
    </row>
    <row r="76" spans="1:13" s="5" customFormat="1">
      <c r="A76" s="18"/>
      <c r="B76" s="16">
        <v>43</v>
      </c>
      <c r="C76" s="90" t="s">
        <v>31</v>
      </c>
      <c r="D76" s="17"/>
      <c r="E76" s="39" t="s">
        <v>83</v>
      </c>
      <c r="F76" s="151"/>
      <c r="G76" s="18"/>
    </row>
    <row r="77" spans="1:13" s="5" customFormat="1">
      <c r="A77" s="18"/>
      <c r="B77" s="15">
        <v>44</v>
      </c>
      <c r="C77" s="89" t="s">
        <v>32</v>
      </c>
      <c r="D77" s="10"/>
      <c r="E77" s="38" t="s">
        <v>83</v>
      </c>
      <c r="F77" s="150"/>
      <c r="G77" s="18"/>
    </row>
    <row r="78" spans="1:13" s="5" customFormat="1">
      <c r="A78" s="18"/>
      <c r="B78" s="16">
        <v>45</v>
      </c>
      <c r="C78" s="90" t="s">
        <v>33</v>
      </c>
      <c r="D78" s="17"/>
      <c r="E78" s="39" t="s">
        <v>83</v>
      </c>
      <c r="F78" s="151"/>
      <c r="G78" s="18"/>
    </row>
    <row r="79" spans="1:13">
      <c r="A79" s="18"/>
      <c r="B79" s="15">
        <v>46</v>
      </c>
      <c r="C79" s="89" t="s">
        <v>34</v>
      </c>
      <c r="D79" s="10"/>
      <c r="E79" s="38" t="s">
        <v>83</v>
      </c>
      <c r="F79" s="150"/>
      <c r="G79" s="18"/>
      <c r="M79" s="5"/>
    </row>
    <row r="80" spans="1:13" s="5" customFormat="1">
      <c r="A80" s="18"/>
      <c r="B80" s="16">
        <v>47</v>
      </c>
      <c r="C80" s="90" t="s">
        <v>35</v>
      </c>
      <c r="D80" s="17"/>
      <c r="E80" s="39" t="s">
        <v>83</v>
      </c>
      <c r="F80" s="151"/>
      <c r="G80" s="18"/>
    </row>
    <row r="81" spans="1:13" s="5" customFormat="1">
      <c r="A81" s="18"/>
      <c r="B81" s="15">
        <v>48</v>
      </c>
      <c r="C81" s="89" t="s">
        <v>36</v>
      </c>
      <c r="D81" s="10"/>
      <c r="E81" s="38" t="s">
        <v>83</v>
      </c>
      <c r="F81" s="150"/>
      <c r="G81" s="18"/>
    </row>
    <row r="82" spans="1:13" s="5" customFormat="1" ht="15" customHeight="1">
      <c r="A82" s="18"/>
      <c r="B82" s="16">
        <v>49</v>
      </c>
      <c r="C82" s="90" t="s">
        <v>24</v>
      </c>
      <c r="D82" s="17"/>
      <c r="E82" s="39" t="s">
        <v>83</v>
      </c>
      <c r="F82" s="151"/>
      <c r="G82" s="18"/>
    </row>
    <row r="83" spans="1:13" s="5" customFormat="1" ht="14.25" customHeight="1">
      <c r="A83" s="18"/>
      <c r="B83" s="15"/>
      <c r="C83" s="89"/>
      <c r="D83" s="10"/>
      <c r="E83" s="38"/>
      <c r="F83" s="150"/>
      <c r="G83" s="18"/>
    </row>
    <row r="84" spans="1:13" s="5" customFormat="1" ht="14.25">
      <c r="A84" s="18"/>
      <c r="B84" s="42">
        <v>5</v>
      </c>
      <c r="C84" s="78" t="s">
        <v>37</v>
      </c>
      <c r="D84" s="43"/>
      <c r="E84" s="55"/>
      <c r="F84" s="145">
        <f>SUM(E85:E94)</f>
        <v>0</v>
      </c>
      <c r="G84" s="14"/>
    </row>
    <row r="85" spans="1:13" s="5" customFormat="1">
      <c r="A85" s="18"/>
      <c r="B85" s="15">
        <v>50</v>
      </c>
      <c r="C85" s="89" t="s">
        <v>38</v>
      </c>
      <c r="D85" s="10"/>
      <c r="E85" s="38" t="s">
        <v>83</v>
      </c>
      <c r="F85" s="150"/>
      <c r="G85" s="18"/>
    </row>
    <row r="86" spans="1:13" s="5" customFormat="1">
      <c r="A86" s="18"/>
      <c r="B86" s="16">
        <v>51</v>
      </c>
      <c r="C86" s="90" t="s">
        <v>39</v>
      </c>
      <c r="D86" s="17"/>
      <c r="E86" s="39" t="s">
        <v>83</v>
      </c>
      <c r="F86" s="151"/>
      <c r="G86" s="18"/>
    </row>
    <row r="87" spans="1:13" s="5" customFormat="1">
      <c r="A87" s="18"/>
      <c r="B87" s="15">
        <v>52</v>
      </c>
      <c r="C87" s="89" t="s">
        <v>40</v>
      </c>
      <c r="D87" s="10"/>
      <c r="E87" s="38" t="s">
        <v>83</v>
      </c>
      <c r="F87" s="150"/>
      <c r="G87" s="18"/>
    </row>
    <row r="88" spans="1:13" s="5" customFormat="1" ht="14.25" customHeight="1">
      <c r="A88" s="18"/>
      <c r="B88" s="16">
        <v>53</v>
      </c>
      <c r="C88" s="90" t="s">
        <v>41</v>
      </c>
      <c r="D88" s="17"/>
      <c r="E88" s="39" t="s">
        <v>83</v>
      </c>
      <c r="F88" s="151"/>
      <c r="G88" s="18"/>
    </row>
    <row r="89" spans="1:13" s="5" customFormat="1">
      <c r="A89" s="18"/>
      <c r="B89" s="15">
        <v>54</v>
      </c>
      <c r="C89" s="89" t="s">
        <v>42</v>
      </c>
      <c r="D89" s="10"/>
      <c r="E89" s="38" t="s">
        <v>83</v>
      </c>
      <c r="F89" s="150"/>
      <c r="G89" s="18"/>
    </row>
    <row r="90" spans="1:13" s="5" customFormat="1">
      <c r="A90" s="18"/>
      <c r="B90" s="16">
        <v>55</v>
      </c>
      <c r="C90" s="90" t="s">
        <v>43</v>
      </c>
      <c r="D90" s="17"/>
      <c r="E90" s="39" t="s">
        <v>83</v>
      </c>
      <c r="F90" s="151"/>
      <c r="G90" s="18"/>
    </row>
    <row r="91" spans="1:13">
      <c r="A91" s="18"/>
      <c r="B91" s="15">
        <v>56</v>
      </c>
      <c r="C91" s="89" t="s">
        <v>44</v>
      </c>
      <c r="D91" s="10"/>
      <c r="E91" s="38" t="s">
        <v>83</v>
      </c>
      <c r="F91" s="150"/>
      <c r="G91" s="18"/>
      <c r="M91" s="5"/>
    </row>
    <row r="92" spans="1:13" s="5" customFormat="1">
      <c r="A92" s="18"/>
      <c r="B92" s="16">
        <v>57</v>
      </c>
      <c r="C92" s="90" t="s">
        <v>45</v>
      </c>
      <c r="D92" s="17"/>
      <c r="E92" s="39" t="s">
        <v>83</v>
      </c>
      <c r="F92" s="151"/>
      <c r="G92" s="18"/>
    </row>
    <row r="93" spans="1:13" s="5" customFormat="1">
      <c r="A93" s="18"/>
      <c r="B93" s="15">
        <v>58</v>
      </c>
      <c r="C93" s="89" t="s">
        <v>46</v>
      </c>
      <c r="D93" s="10"/>
      <c r="E93" s="38" t="s">
        <v>83</v>
      </c>
      <c r="F93" s="150"/>
      <c r="G93" s="18"/>
    </row>
    <row r="94" spans="1:13" s="5" customFormat="1">
      <c r="A94" s="18"/>
      <c r="B94" s="16">
        <v>59</v>
      </c>
      <c r="C94" s="90" t="s">
        <v>47</v>
      </c>
      <c r="D94" s="17"/>
      <c r="E94" s="39" t="s">
        <v>83</v>
      </c>
      <c r="F94" s="151"/>
      <c r="G94" s="18"/>
    </row>
    <row r="95" spans="1:13" s="5" customFormat="1">
      <c r="A95" s="18"/>
      <c r="B95" s="15"/>
      <c r="C95" s="89"/>
      <c r="D95" s="10"/>
      <c r="E95" s="38"/>
      <c r="F95" s="150"/>
      <c r="G95" s="18"/>
    </row>
    <row r="96" spans="1:13" s="5" customFormat="1" ht="14.25">
      <c r="A96" s="18"/>
      <c r="B96" s="42">
        <v>6</v>
      </c>
      <c r="C96" s="91" t="s">
        <v>31</v>
      </c>
      <c r="D96" s="3"/>
      <c r="E96" s="55"/>
      <c r="F96" s="145">
        <f>SUM(E97:E98)</f>
        <v>0</v>
      </c>
      <c r="G96" s="18"/>
    </row>
    <row r="97" spans="1:8" s="5" customFormat="1">
      <c r="A97" s="18"/>
      <c r="B97" s="15">
        <v>60</v>
      </c>
      <c r="C97" s="89" t="s">
        <v>31</v>
      </c>
      <c r="D97" s="10"/>
      <c r="E97" s="38" t="s">
        <v>83</v>
      </c>
      <c r="F97" s="150"/>
      <c r="G97" s="18"/>
    </row>
    <row r="98" spans="1:8" s="5" customFormat="1">
      <c r="A98" s="18"/>
      <c r="B98" s="16">
        <v>61</v>
      </c>
      <c r="C98" s="90" t="s">
        <v>31</v>
      </c>
      <c r="D98" s="17"/>
      <c r="E98" s="39" t="s">
        <v>83</v>
      </c>
      <c r="F98" s="151"/>
      <c r="G98" s="18"/>
    </row>
    <row r="99" spans="1:8" s="5" customFormat="1">
      <c r="A99" s="18"/>
      <c r="B99" s="15"/>
      <c r="C99" s="89"/>
      <c r="D99" s="10"/>
      <c r="E99" s="38"/>
      <c r="F99" s="150"/>
      <c r="G99" s="18"/>
    </row>
    <row r="100" spans="1:8" s="5" customFormat="1" ht="14.25">
      <c r="A100" s="18"/>
      <c r="B100" s="42">
        <v>7</v>
      </c>
      <c r="C100" s="91" t="s">
        <v>31</v>
      </c>
      <c r="D100" s="3"/>
      <c r="E100" s="55"/>
      <c r="F100" s="145">
        <f>SUM(E101:E102)</f>
        <v>0</v>
      </c>
      <c r="G100" s="18"/>
    </row>
    <row r="101" spans="1:8" s="5" customFormat="1">
      <c r="A101" s="18"/>
      <c r="B101" s="15">
        <v>70</v>
      </c>
      <c r="C101" s="89" t="s">
        <v>31</v>
      </c>
      <c r="D101" s="10"/>
      <c r="E101" s="38" t="s">
        <v>83</v>
      </c>
      <c r="F101" s="150"/>
      <c r="G101" s="18"/>
    </row>
    <row r="102" spans="1:8" s="5" customFormat="1">
      <c r="A102" s="18"/>
      <c r="B102" s="16">
        <v>71</v>
      </c>
      <c r="C102" s="90" t="s">
        <v>31</v>
      </c>
      <c r="D102" s="17"/>
      <c r="E102" s="39" t="s">
        <v>83</v>
      </c>
      <c r="F102" s="151"/>
      <c r="G102" s="18"/>
    </row>
    <row r="103" spans="1:8" s="5" customFormat="1">
      <c r="A103" s="18"/>
      <c r="B103" s="15"/>
      <c r="C103" s="89"/>
      <c r="D103" s="10"/>
      <c r="E103" s="38"/>
      <c r="F103" s="150"/>
      <c r="G103" s="18"/>
    </row>
    <row r="104" spans="1:8" s="5" customFormat="1" ht="14.25">
      <c r="A104" s="18"/>
      <c r="B104" s="42">
        <v>8</v>
      </c>
      <c r="C104" s="91" t="s">
        <v>31</v>
      </c>
      <c r="D104" s="3"/>
      <c r="E104" s="55"/>
      <c r="F104" s="145">
        <f>SUM(E105:E106)</f>
        <v>0</v>
      </c>
      <c r="G104" s="18"/>
    </row>
    <row r="105" spans="1:8" s="5" customFormat="1">
      <c r="A105" s="18"/>
      <c r="B105" s="15">
        <v>80</v>
      </c>
      <c r="C105" s="89" t="s">
        <v>31</v>
      </c>
      <c r="D105" s="10"/>
      <c r="E105" s="38" t="s">
        <v>83</v>
      </c>
      <c r="F105" s="150"/>
      <c r="G105" s="18"/>
    </row>
    <row r="106" spans="1:8" s="5" customFormat="1">
      <c r="A106" s="18"/>
      <c r="B106" s="16">
        <v>81</v>
      </c>
      <c r="C106" s="90" t="s">
        <v>31</v>
      </c>
      <c r="D106" s="17"/>
      <c r="E106" s="39" t="s">
        <v>83</v>
      </c>
      <c r="F106" s="151"/>
      <c r="G106" s="18"/>
    </row>
    <row r="107" spans="1:8" s="5" customFormat="1">
      <c r="A107" s="18"/>
      <c r="B107" s="15"/>
      <c r="C107" s="89"/>
      <c r="D107" s="10"/>
      <c r="E107" s="38"/>
      <c r="F107" s="150"/>
      <c r="G107" s="18"/>
    </row>
    <row r="108" spans="1:8" s="5" customFormat="1" ht="14.25">
      <c r="A108" s="18"/>
      <c r="B108" s="42">
        <v>9</v>
      </c>
      <c r="C108" s="78" t="s">
        <v>48</v>
      </c>
      <c r="D108" s="43"/>
      <c r="E108" s="55"/>
      <c r="F108" s="145">
        <f>SUM(E109:E118)</f>
        <v>0</v>
      </c>
      <c r="G108" s="14"/>
    </row>
    <row r="109" spans="1:8" s="5" customFormat="1">
      <c r="A109" s="18"/>
      <c r="B109" s="15">
        <v>90</v>
      </c>
      <c r="C109" s="89" t="s">
        <v>49</v>
      </c>
      <c r="D109" s="10"/>
      <c r="E109" s="38" t="s">
        <v>83</v>
      </c>
      <c r="F109" s="150"/>
      <c r="G109" s="18"/>
    </row>
    <row r="110" spans="1:8" s="5" customFormat="1">
      <c r="A110" s="18"/>
      <c r="B110" s="16">
        <v>91</v>
      </c>
      <c r="C110" s="90" t="s">
        <v>50</v>
      </c>
      <c r="D110" s="17"/>
      <c r="E110" s="39" t="s">
        <v>83</v>
      </c>
      <c r="F110" s="151"/>
      <c r="G110" s="18"/>
      <c r="H110" s="19"/>
    </row>
    <row r="111" spans="1:8" s="5" customFormat="1">
      <c r="A111" s="18"/>
      <c r="B111" s="15">
        <v>92</v>
      </c>
      <c r="C111" s="89" t="s">
        <v>51</v>
      </c>
      <c r="D111" s="10"/>
      <c r="E111" s="38" t="s">
        <v>83</v>
      </c>
      <c r="F111" s="150"/>
      <c r="G111" s="18"/>
      <c r="H111" s="19"/>
    </row>
    <row r="112" spans="1:8" s="5" customFormat="1">
      <c r="A112" s="18"/>
      <c r="B112" s="16">
        <v>93</v>
      </c>
      <c r="C112" s="90" t="s">
        <v>52</v>
      </c>
      <c r="D112" s="17"/>
      <c r="E112" s="39" t="s">
        <v>83</v>
      </c>
      <c r="F112" s="151"/>
      <c r="G112" s="18"/>
      <c r="H112" s="19"/>
    </row>
    <row r="113" spans="1:13" s="5" customFormat="1">
      <c r="A113" s="18"/>
      <c r="B113" s="15">
        <v>94</v>
      </c>
      <c r="C113" s="89" t="s">
        <v>53</v>
      </c>
      <c r="D113" s="10"/>
      <c r="E113" s="38" t="s">
        <v>83</v>
      </c>
      <c r="F113" s="150"/>
      <c r="G113" s="18"/>
      <c r="H113" s="19"/>
    </row>
    <row r="114" spans="1:13" s="5" customFormat="1" ht="14.25" customHeight="1">
      <c r="A114" s="18"/>
      <c r="B114" s="16">
        <v>95</v>
      </c>
      <c r="C114" s="90" t="s">
        <v>31</v>
      </c>
      <c r="D114" s="17"/>
      <c r="E114" s="39" t="s">
        <v>83</v>
      </c>
      <c r="F114" s="151"/>
      <c r="G114" s="18"/>
      <c r="H114" s="19"/>
    </row>
    <row r="115" spans="1:13" s="5" customFormat="1" ht="15" customHeight="1">
      <c r="A115" s="20"/>
      <c r="B115" s="15">
        <v>96</v>
      </c>
      <c r="C115" s="89" t="s">
        <v>54</v>
      </c>
      <c r="D115" s="10"/>
      <c r="E115" s="38" t="s">
        <v>83</v>
      </c>
      <c r="F115" s="150"/>
      <c r="G115" s="20"/>
      <c r="H115" s="19"/>
    </row>
    <row r="116" spans="1:13">
      <c r="A116" s="20"/>
      <c r="B116" s="16">
        <v>97</v>
      </c>
      <c r="C116" s="90" t="s">
        <v>55</v>
      </c>
      <c r="D116" s="17"/>
      <c r="E116" s="39" t="s">
        <v>83</v>
      </c>
      <c r="F116" s="151"/>
      <c r="G116" s="20"/>
      <c r="H116" s="21"/>
      <c r="M116" s="5"/>
    </row>
    <row r="117" spans="1:13">
      <c r="A117" s="20"/>
      <c r="B117" s="15">
        <v>98</v>
      </c>
      <c r="C117" s="89" t="s">
        <v>56</v>
      </c>
      <c r="D117" s="10"/>
      <c r="E117" s="38" t="s">
        <v>83</v>
      </c>
      <c r="F117" s="150"/>
      <c r="G117" s="20"/>
      <c r="H117" s="21"/>
      <c r="M117" s="5"/>
    </row>
    <row r="118" spans="1:13" ht="13.5" thickBot="1">
      <c r="A118" s="20"/>
      <c r="B118" s="22">
        <v>99</v>
      </c>
      <c r="C118" s="92" t="s">
        <v>24</v>
      </c>
      <c r="D118" s="92"/>
      <c r="E118" s="114" t="s">
        <v>83</v>
      </c>
      <c r="F118" s="152"/>
      <c r="G118" s="20"/>
      <c r="M118" s="5"/>
    </row>
    <row r="119" spans="1:13" ht="14.25" customHeight="1">
      <c r="A119" s="20"/>
      <c r="B119" s="10"/>
      <c r="C119" s="89"/>
      <c r="D119" s="10"/>
      <c r="E119" s="35"/>
      <c r="F119" s="150"/>
      <c r="G119" s="20"/>
      <c r="M119" s="5"/>
    </row>
    <row r="120" spans="1:13" ht="15" customHeight="1" thickBot="1">
      <c r="A120" s="19"/>
      <c r="B120" s="70" t="s">
        <v>3</v>
      </c>
      <c r="C120" s="93" t="s">
        <v>67</v>
      </c>
      <c r="D120" s="71"/>
      <c r="E120" s="72"/>
      <c r="F120" s="153">
        <f>BKP_01+BKP_02+BKP_03+BKP_04+BKP_05+BKP_06+BKP_07+BKP_08+BKP_09</f>
        <v>0</v>
      </c>
      <c r="G120" s="19"/>
      <c r="M120" s="5"/>
    </row>
    <row r="121" spans="1:13" s="5" customFormat="1">
      <c r="A121" s="19"/>
      <c r="B121" s="4"/>
      <c r="C121" s="94"/>
      <c r="E121" s="32"/>
      <c r="F121" s="32"/>
      <c r="G121" s="21"/>
    </row>
    <row r="122" spans="1:13" s="5" customFormat="1" ht="14.25">
      <c r="A122" s="19"/>
      <c r="B122" s="6" t="str">
        <f>B34</f>
        <v>CFC</v>
      </c>
      <c r="C122" s="95" t="str">
        <f>C34</f>
        <v>Description</v>
      </c>
      <c r="D122" s="6"/>
      <c r="E122" s="33"/>
      <c r="F122" s="40" t="s">
        <v>4</v>
      </c>
      <c r="G122" s="21"/>
    </row>
    <row r="123" spans="1:13" ht="14.25">
      <c r="A123" s="5"/>
      <c r="B123" s="7" t="s">
        <v>3</v>
      </c>
      <c r="C123" s="96" t="s">
        <v>92</v>
      </c>
      <c r="D123" s="8"/>
      <c r="E123" s="34"/>
      <c r="F123" s="34"/>
      <c r="I123" s="4"/>
      <c r="J123" s="5"/>
      <c r="K123" s="5"/>
      <c r="L123" s="5"/>
      <c r="M123" s="5"/>
    </row>
    <row r="124" spans="1:13" ht="14.25">
      <c r="A124" s="5"/>
      <c r="B124" s="9" t="s">
        <v>3</v>
      </c>
      <c r="C124" s="89" t="s">
        <v>93</v>
      </c>
      <c r="D124" s="10"/>
      <c r="E124" s="35"/>
      <c r="F124" s="35"/>
      <c r="I124" s="4"/>
      <c r="J124" s="5"/>
      <c r="K124" s="5"/>
      <c r="L124" s="5"/>
      <c r="M124" s="5"/>
    </row>
    <row r="125" spans="1:13" ht="13.5" thickBot="1">
      <c r="A125" s="5"/>
      <c r="B125" s="11" t="s">
        <v>3</v>
      </c>
      <c r="C125" s="97" t="s">
        <v>68</v>
      </c>
      <c r="D125" s="12"/>
      <c r="E125" s="36"/>
      <c r="F125" s="36"/>
      <c r="G125" s="5"/>
    </row>
    <row r="126" spans="1:13">
      <c r="A126" s="5"/>
      <c r="B126" s="5"/>
      <c r="C126" s="94"/>
      <c r="D126" s="5"/>
      <c r="G126" s="5"/>
    </row>
    <row r="127" spans="1:13">
      <c r="A127" s="5"/>
      <c r="B127" s="5"/>
      <c r="C127" s="94"/>
      <c r="D127" s="5"/>
      <c r="G127" s="5"/>
    </row>
    <row r="128" spans="1:13">
      <c r="A128" s="5"/>
      <c r="B128" s="4"/>
      <c r="C128" s="94"/>
      <c r="D128" s="5"/>
    </row>
    <row r="129" spans="1:4">
      <c r="A129" s="5"/>
      <c r="B129" s="4"/>
      <c r="C129" s="94"/>
      <c r="D129" s="5"/>
    </row>
  </sheetData>
  <sheetProtection algorithmName="SHA-512" hashValue="fsrDkcfFrVdr7esxqvV0+CIdJm0F+Sr2oseN6ybQQYFm2pSC451V12XxupFEMCm1bqmijCYUjw2WQtkihvmDag==" saltValue="sm0AIB88wggL64XKH3ZTgA==" spinCount="100000" sheet="1" objects="1" scenarios="1"/>
  <mergeCells count="5">
    <mergeCell ref="D1:F1"/>
    <mergeCell ref="D2:F2"/>
    <mergeCell ref="D3:F3"/>
    <mergeCell ref="D4:F4"/>
    <mergeCell ref="D5:F5"/>
  </mergeCells>
  <pageMargins left="0.62992125984251968" right="0.86614173228346458" top="1.1417322834645669" bottom="0.78740157480314965" header="0.31496062992125984" footer="0.31496062992125984"/>
  <pageSetup paperSize="9" scale="90" fitToHeight="0" orientation="portrait" r:id="rId1"/>
  <headerFooter differentFirst="1" scaleWithDoc="0">
    <oddHeader>&amp;C &amp;"Arial,Fett"&amp;14 04 Devis</oddHeader>
    <oddFooter>&amp;L&amp;"Arial,Standard"&amp;8&amp;F
&amp;D&amp;R&amp;"Arial,Standard"&amp;8&amp;A
&amp;P / &amp;N</oddFooter>
    <firstHeader>&amp;L&amp;G
&amp;C&amp;"Arial,Fett"&amp;14 
04 Devis&amp;R&amp;G</firstHeader>
    <firstFooter>&amp;L&amp;"Arial,Standard"&amp;8&amp;F
&amp;D&amp;R&amp;"Arial,Standard"&amp;8&amp;A
&amp;P / &amp;N</firstFooter>
  </headerFooter>
  <rowBreaks count="1" manualBreakCount="1">
    <brk id="33" max="5" man="1"/>
  </rowBreaks>
  <colBreaks count="1" manualBreakCount="1">
    <brk id="8" max="1048575" man="1"/>
  </colBreaks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abSelected="1" view="pageLayout" zoomScaleNormal="100" zoomScaleSheetLayoutView="178" workbookViewId="0">
      <selection activeCell="N31" sqref="N31"/>
    </sheetView>
  </sheetViews>
  <sheetFormatPr baseColWidth="10" defaultColWidth="11.42578125" defaultRowHeight="12.75"/>
  <cols>
    <col min="1" max="1" width="5.85546875" style="2" customWidth="1"/>
    <col min="2" max="2" width="16.7109375" style="2" customWidth="1"/>
    <col min="3" max="5" width="6.7109375" style="2" customWidth="1"/>
    <col min="6" max="6" width="16.7109375" style="2" customWidth="1"/>
    <col min="7" max="9" width="6.7109375" style="2" customWidth="1"/>
    <col min="10" max="10" width="16.7109375" style="2" customWidth="1"/>
    <col min="11" max="13" width="6.7109375" style="2" customWidth="1"/>
    <col min="14" max="14" width="16.7109375" style="2" customWidth="1"/>
    <col min="15" max="15" width="6.7109375" style="2" customWidth="1"/>
    <col min="16" max="16" width="2.7109375" style="2" customWidth="1"/>
    <col min="17" max="16384" width="11.42578125" style="2"/>
  </cols>
  <sheetData>
    <row r="1" spans="2:19">
      <c r="B1" s="177" t="str">
        <f>'04 Devis'!C1</f>
        <v>Lieu:</v>
      </c>
      <c r="C1" s="178"/>
      <c r="D1" s="160" t="str">
        <f>IF('04 Devis'!D1="","-",'04 Devis'!D1)</f>
        <v>-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Q1" s="45"/>
    </row>
    <row r="2" spans="2:19">
      <c r="B2" s="177" t="str">
        <f>'04 Devis'!C2</f>
        <v>Haute école:</v>
      </c>
      <c r="C2" s="178"/>
      <c r="D2" s="160" t="str">
        <f>IF('04 Devis'!D2="","-",'04 Devis'!D2)</f>
        <v>-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</row>
    <row r="3" spans="2:19">
      <c r="B3" s="177" t="str">
        <f>'04 Devis'!C3</f>
        <v>Projet:</v>
      </c>
      <c r="C3" s="178"/>
      <c r="D3" s="160" t="str">
        <f>IF('04 Devis'!D3="","-",'04 Devis'!D3)</f>
        <v>-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2"/>
    </row>
    <row r="4" spans="2:19">
      <c r="B4" s="177" t="str">
        <f>'04 Devis'!C4</f>
        <v>Date de la demande:</v>
      </c>
      <c r="C4" s="178"/>
      <c r="D4" s="163" t="str">
        <f>IF('04 Devis'!D4="","-",'04 Devis'!D4)</f>
        <v>-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5"/>
    </row>
    <row r="5" spans="2:19">
      <c r="B5" s="177" t="str">
        <f>'04 Devis'!C5</f>
        <v>Date de l'indice des coûts:</v>
      </c>
      <c r="C5" s="178"/>
      <c r="D5" s="163" t="str">
        <f>IF('04 Devis'!D5="","-",'04 Devis'!D5)</f>
        <v>-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5"/>
    </row>
    <row r="6" spans="2:19"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2:19" ht="13.5" thickBot="1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4"/>
    </row>
    <row r="8" spans="2:19" ht="13.5" thickBot="1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15"/>
      <c r="N8" s="116" t="s">
        <v>75</v>
      </c>
      <c r="O8" s="117"/>
      <c r="P8" s="14"/>
    </row>
    <row r="9" spans="2:19" ht="30" customHeight="1" thickBot="1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6"/>
      <c r="M9" s="118"/>
      <c r="N9" s="172" t="s">
        <v>76</v>
      </c>
      <c r="O9" s="173"/>
      <c r="P9" s="14"/>
    </row>
    <row r="10" spans="2:19" ht="13.5" thickBot="1">
      <c r="B10" s="102"/>
      <c r="C10" s="102"/>
      <c r="D10" s="102"/>
      <c r="E10" s="102"/>
      <c r="F10" s="102"/>
      <c r="G10" s="102"/>
      <c r="H10" s="102"/>
      <c r="I10" s="115"/>
      <c r="J10" s="116" t="s">
        <v>7</v>
      </c>
      <c r="K10" s="117"/>
      <c r="L10" s="119"/>
      <c r="M10" s="120"/>
      <c r="N10" s="30">
        <v>0</v>
      </c>
      <c r="O10" s="121" t="str">
        <f>IF(B17=0,"",N10/B17)</f>
        <v/>
      </c>
      <c r="P10" s="14"/>
    </row>
    <row r="11" spans="2:19" ht="30" customHeight="1" thickBot="1">
      <c r="B11" s="102"/>
      <c r="C11" s="102"/>
      <c r="D11" s="102"/>
      <c r="E11" s="102"/>
      <c r="F11" s="102"/>
      <c r="G11" s="102"/>
      <c r="H11" s="102"/>
      <c r="I11" s="118"/>
      <c r="J11" s="172" t="s">
        <v>70</v>
      </c>
      <c r="K11" s="173"/>
      <c r="L11" s="106"/>
      <c r="M11" s="120"/>
      <c r="N11" s="102"/>
      <c r="O11" s="102"/>
      <c r="P11" s="14"/>
    </row>
    <row r="12" spans="2:19" ht="13.5" thickBot="1">
      <c r="B12" s="102"/>
      <c r="C12" s="102"/>
      <c r="D12" s="102"/>
      <c r="E12" s="102"/>
      <c r="F12" s="116" t="s">
        <v>6</v>
      </c>
      <c r="G12" s="117"/>
      <c r="H12" s="119"/>
      <c r="I12" s="120"/>
      <c r="J12" s="144">
        <f>N10+N14</f>
        <v>0</v>
      </c>
      <c r="K12" s="121" t="str">
        <f>IF(B17=0,"",J12/B17)</f>
        <v/>
      </c>
      <c r="L12" s="106"/>
      <c r="M12" s="119"/>
      <c r="N12" s="116" t="s">
        <v>8</v>
      </c>
      <c r="O12" s="117"/>
      <c r="P12" s="14"/>
    </row>
    <row r="13" spans="2:19" ht="30" customHeight="1">
      <c r="B13" s="102"/>
      <c r="C13" s="102"/>
      <c r="D13" s="106"/>
      <c r="E13" s="122"/>
      <c r="F13" s="175" t="s">
        <v>69</v>
      </c>
      <c r="G13" s="176"/>
      <c r="H13" s="102"/>
      <c r="I13" s="120"/>
      <c r="J13" s="102"/>
      <c r="K13" s="102"/>
      <c r="L13" s="106"/>
      <c r="M13" s="123"/>
      <c r="N13" s="172" t="s">
        <v>74</v>
      </c>
      <c r="O13" s="173"/>
      <c r="P13" s="14"/>
      <c r="S13" s="31"/>
    </row>
    <row r="14" spans="2:19" ht="13.5" thickBot="1">
      <c r="B14" s="102"/>
      <c r="C14" s="124"/>
      <c r="D14" s="106"/>
      <c r="E14" s="125"/>
      <c r="F14" s="144">
        <f>J12+J17+J22</f>
        <v>0</v>
      </c>
      <c r="G14" s="121" t="str">
        <f>IF(B17=0,"",F14/B17)</f>
        <v/>
      </c>
      <c r="H14" s="102"/>
      <c r="I14" s="120"/>
      <c r="J14" s="102"/>
      <c r="K14" s="102"/>
      <c r="L14" s="102"/>
      <c r="M14" s="102"/>
      <c r="N14" s="30">
        <v>0</v>
      </c>
      <c r="O14" s="121" t="str">
        <f>IF(B17=0,"",N14/B17)</f>
        <v/>
      </c>
      <c r="P14" s="14"/>
    </row>
    <row r="15" spans="2:19" ht="13.5" thickBot="1">
      <c r="B15" s="116" t="s">
        <v>5</v>
      </c>
      <c r="C15" s="117"/>
      <c r="D15" s="126"/>
      <c r="E15" s="120"/>
      <c r="F15" s="102"/>
      <c r="G15" s="102"/>
      <c r="H15" s="102"/>
      <c r="I15" s="127"/>
      <c r="J15" s="116" t="s">
        <v>71</v>
      </c>
      <c r="K15" s="117"/>
      <c r="L15" s="102"/>
      <c r="M15" s="102"/>
      <c r="N15" s="102"/>
      <c r="O15" s="102"/>
      <c r="P15" s="14"/>
    </row>
    <row r="16" spans="2:19" ht="30" customHeight="1">
      <c r="B16" s="172" t="s">
        <v>78</v>
      </c>
      <c r="C16" s="173"/>
      <c r="D16" s="102"/>
      <c r="E16" s="120"/>
      <c r="F16" s="102"/>
      <c r="G16" s="102"/>
      <c r="H16" s="102"/>
      <c r="I16" s="120"/>
      <c r="J16" s="172" t="s">
        <v>72</v>
      </c>
      <c r="K16" s="173"/>
      <c r="L16" s="102"/>
      <c r="M16" s="102"/>
      <c r="N16" s="102"/>
      <c r="O16" s="102"/>
      <c r="P16" s="14"/>
    </row>
    <row r="17" spans="2:16" ht="13.5" thickBot="1">
      <c r="B17" s="144">
        <f>F14+F22</f>
        <v>0</v>
      </c>
      <c r="C17" s="121">
        <v>1</v>
      </c>
      <c r="D17" s="102"/>
      <c r="E17" s="120"/>
      <c r="F17" s="102"/>
      <c r="G17" s="102"/>
      <c r="H17" s="102"/>
      <c r="I17" s="120"/>
      <c r="J17" s="30">
        <v>0</v>
      </c>
      <c r="K17" s="121" t="str">
        <f>IF(B17=0,"",J17/B17)</f>
        <v/>
      </c>
      <c r="L17" s="102"/>
      <c r="M17" s="102"/>
      <c r="N17" s="102"/>
      <c r="O17" s="102"/>
      <c r="P17" s="14"/>
    </row>
    <row r="18" spans="2:16">
      <c r="B18" s="102"/>
      <c r="C18" s="102"/>
      <c r="D18" s="102"/>
      <c r="E18" s="120"/>
      <c r="F18" s="102"/>
      <c r="G18" s="102"/>
      <c r="H18" s="102"/>
      <c r="I18" s="120"/>
      <c r="J18" s="102"/>
      <c r="K18" s="102"/>
      <c r="L18" s="102"/>
      <c r="M18" s="102"/>
      <c r="N18" s="102"/>
      <c r="O18" s="102"/>
      <c r="P18" s="14"/>
    </row>
    <row r="19" spans="2:16" ht="13.5" thickBot="1">
      <c r="B19" s="102"/>
      <c r="C19" s="102"/>
      <c r="D19" s="102"/>
      <c r="E19" s="120"/>
      <c r="F19" s="102"/>
      <c r="G19" s="102"/>
      <c r="H19" s="102"/>
      <c r="I19" s="120"/>
      <c r="J19" s="102"/>
      <c r="K19" s="102"/>
      <c r="L19" s="102"/>
      <c r="M19" s="102"/>
      <c r="N19" s="102"/>
      <c r="O19" s="102"/>
      <c r="P19" s="14"/>
    </row>
    <row r="20" spans="2:16" ht="13.5" thickBot="1">
      <c r="B20" s="102"/>
      <c r="C20" s="102"/>
      <c r="D20" s="102"/>
      <c r="E20" s="127"/>
      <c r="F20" s="116" t="s">
        <v>10</v>
      </c>
      <c r="G20" s="117"/>
      <c r="H20" s="102"/>
      <c r="I20" s="119"/>
      <c r="J20" s="116" t="s">
        <v>9</v>
      </c>
      <c r="K20" s="117"/>
      <c r="L20" s="102"/>
      <c r="M20" s="102"/>
      <c r="N20" s="102"/>
      <c r="O20" s="102"/>
      <c r="P20" s="14"/>
    </row>
    <row r="21" spans="2:16" ht="30" customHeight="1">
      <c r="B21" s="102"/>
      <c r="C21" s="102"/>
      <c r="D21" s="102"/>
      <c r="E21" s="128"/>
      <c r="F21" s="175" t="s">
        <v>77</v>
      </c>
      <c r="G21" s="176"/>
      <c r="H21" s="102"/>
      <c r="I21" s="123"/>
      <c r="J21" s="172" t="s">
        <v>73</v>
      </c>
      <c r="K21" s="173"/>
      <c r="L21" s="102"/>
      <c r="M21" s="102"/>
      <c r="N21" s="102"/>
      <c r="O21" s="102"/>
      <c r="P21" s="14"/>
    </row>
    <row r="22" spans="2:16" ht="13.5" thickBot="1">
      <c r="B22" s="102"/>
      <c r="C22" s="102"/>
      <c r="D22" s="102"/>
      <c r="E22" s="102"/>
      <c r="F22" s="30">
        <v>0</v>
      </c>
      <c r="G22" s="121" t="str">
        <f>IF(B17=0,"",F22/B17)</f>
        <v/>
      </c>
      <c r="H22" s="102"/>
      <c r="I22" s="102"/>
      <c r="J22" s="30">
        <v>0</v>
      </c>
      <c r="K22" s="121" t="str">
        <f>IF(B17=0,"",J22/B17)</f>
        <v/>
      </c>
      <c r="L22" s="102"/>
      <c r="M22" s="102"/>
      <c r="N22" s="102"/>
      <c r="O22" s="102"/>
      <c r="P22" s="14"/>
    </row>
    <row r="23" spans="2:16">
      <c r="B23" s="102"/>
      <c r="C23" s="102"/>
      <c r="D23" s="102"/>
      <c r="E23" s="102"/>
      <c r="F23" s="103"/>
      <c r="G23" s="104"/>
      <c r="H23" s="102"/>
      <c r="I23" s="102"/>
      <c r="J23" s="103"/>
      <c r="K23" s="104"/>
      <c r="L23" s="102"/>
      <c r="M23" s="102"/>
      <c r="N23" s="102"/>
      <c r="O23" s="102"/>
      <c r="P23" s="14"/>
    </row>
    <row r="24" spans="2:16" hidden="1">
      <c r="B24" s="102"/>
      <c r="C24" s="102"/>
      <c r="D24" s="102"/>
      <c r="E24" s="102"/>
      <c r="F24" s="103"/>
      <c r="G24" s="104"/>
      <c r="H24" s="102"/>
      <c r="I24" s="102"/>
      <c r="J24" s="103"/>
      <c r="K24" s="104"/>
      <c r="L24" s="102"/>
      <c r="M24" s="102"/>
      <c r="N24" s="102"/>
      <c r="O24" s="102"/>
      <c r="P24" s="14"/>
    </row>
    <row r="25" spans="2:16" hidden="1">
      <c r="B25" s="102"/>
      <c r="C25" s="102"/>
      <c r="D25" s="102"/>
      <c r="E25" s="102"/>
      <c r="F25" s="103">
        <f>F14+F22</f>
        <v>0</v>
      </c>
      <c r="G25" s="104"/>
      <c r="H25" s="102"/>
      <c r="I25" s="102"/>
      <c r="J25" s="103">
        <f>J12+J17+J22</f>
        <v>0</v>
      </c>
      <c r="K25" s="104"/>
      <c r="L25" s="102"/>
      <c r="M25" s="102"/>
      <c r="N25" s="105">
        <f>N10+N14</f>
        <v>0</v>
      </c>
      <c r="O25" s="102"/>
      <c r="P25" s="14"/>
    </row>
    <row r="26" spans="2:16" hidden="1">
      <c r="B26" s="102"/>
      <c r="C26" s="102"/>
      <c r="D26" s="102"/>
      <c r="E26" s="102"/>
      <c r="F26" s="103"/>
      <c r="G26" s="104"/>
      <c r="H26" s="102"/>
      <c r="I26" s="102"/>
      <c r="J26" s="103"/>
      <c r="K26" s="104"/>
      <c r="L26" s="102"/>
      <c r="M26" s="102"/>
      <c r="N26" s="102"/>
      <c r="O26" s="102"/>
      <c r="P26" s="14"/>
    </row>
    <row r="27" spans="2:16" hidden="1">
      <c r="B27" s="102"/>
      <c r="C27" s="102"/>
      <c r="D27" s="106"/>
      <c r="E27" s="106"/>
      <c r="F27" s="103"/>
      <c r="G27" s="104"/>
      <c r="H27" s="102"/>
      <c r="I27" s="102"/>
      <c r="J27" s="103"/>
      <c r="K27" s="104"/>
      <c r="L27" s="102"/>
      <c r="M27" s="102"/>
      <c r="N27" s="102"/>
      <c r="O27" s="102"/>
    </row>
    <row r="28" spans="2:16">
      <c r="B28" s="102"/>
      <c r="C28" s="102"/>
      <c r="D28" s="106"/>
      <c r="E28" s="106"/>
      <c r="F28" s="103"/>
      <c r="G28" s="104"/>
      <c r="H28" s="102"/>
      <c r="I28" s="102"/>
      <c r="J28" s="103"/>
      <c r="K28" s="104"/>
      <c r="L28" s="106"/>
      <c r="M28" s="106"/>
      <c r="N28" s="102"/>
      <c r="O28" s="102"/>
      <c r="P28" s="14"/>
    </row>
    <row r="29" spans="2:16" ht="13.5" thickBot="1">
      <c r="B29" s="102"/>
      <c r="C29" s="102"/>
      <c r="D29" s="106"/>
      <c r="E29" s="106"/>
      <c r="F29" s="102"/>
      <c r="G29" s="102"/>
      <c r="H29" s="102"/>
      <c r="I29" s="102"/>
      <c r="J29" s="102"/>
      <c r="K29" s="102"/>
      <c r="L29" s="106"/>
      <c r="M29" s="106"/>
      <c r="N29" s="102"/>
      <c r="O29" s="102"/>
      <c r="P29" s="14"/>
    </row>
    <row r="30" spans="2:16" ht="30" customHeight="1">
      <c r="B30" s="166" t="s">
        <v>79</v>
      </c>
      <c r="C30" s="174"/>
      <c r="D30" s="106"/>
      <c r="E30" s="106"/>
      <c r="F30" s="166" t="s">
        <v>82</v>
      </c>
      <c r="G30" s="167"/>
      <c r="H30" s="129"/>
      <c r="I30" s="102"/>
      <c r="J30" s="130"/>
      <c r="K30" s="166" t="s">
        <v>81</v>
      </c>
      <c r="L30" s="168"/>
      <c r="M30" s="168"/>
      <c r="N30" s="169"/>
      <c r="O30" s="131"/>
      <c r="P30" s="14"/>
    </row>
    <row r="31" spans="2:16" ht="12.75" customHeight="1">
      <c r="B31" s="170" t="s">
        <v>80</v>
      </c>
      <c r="C31" s="171"/>
      <c r="D31" s="102"/>
      <c r="E31" s="102"/>
      <c r="F31" s="120" t="s">
        <v>91</v>
      </c>
      <c r="G31" s="132" t="str">
        <f>IF(B17&gt;0,(N10/B17),"-")</f>
        <v>-</v>
      </c>
      <c r="H31" s="133"/>
      <c r="I31" s="102"/>
      <c r="J31" s="130"/>
      <c r="K31" s="134" t="s">
        <v>94</v>
      </c>
      <c r="L31" s="106"/>
      <c r="M31" s="135" t="s">
        <v>0</v>
      </c>
      <c r="N31" s="136" t="str">
        <f>IF(N10&gt;0,(('04 Devis'!F10+'04 Devis'!F12)/N10),"-")</f>
        <v>-</v>
      </c>
      <c r="O31" s="137"/>
      <c r="P31" s="14"/>
    </row>
    <row r="32" spans="2:16" ht="13.5" thickBot="1">
      <c r="B32" s="111">
        <v>0</v>
      </c>
      <c r="C32" s="138"/>
      <c r="D32" s="102"/>
      <c r="E32" s="102"/>
      <c r="F32" s="120" t="s">
        <v>89</v>
      </c>
      <c r="G32" s="132" t="str">
        <f>IF(N10&gt;0,(J17/N10),"-")</f>
        <v>-</v>
      </c>
      <c r="H32" s="133"/>
      <c r="I32" s="102"/>
      <c r="J32" s="130"/>
      <c r="K32" s="134" t="s">
        <v>95</v>
      </c>
      <c r="L32" s="106"/>
      <c r="M32" s="135" t="s">
        <v>0</v>
      </c>
      <c r="N32" s="136" t="str">
        <f>IF(B17&gt;0,(('04 Devis'!F10+'04 Devis'!F12)/B17),"-")</f>
        <v>-</v>
      </c>
      <c r="O32" s="137"/>
      <c r="P32" s="14"/>
    </row>
    <row r="33" spans="2:16" ht="13.5" thickBot="1">
      <c r="B33" s="102"/>
      <c r="C33" s="102"/>
      <c r="D33" s="102"/>
      <c r="E33" s="102"/>
      <c r="F33" s="119" t="s">
        <v>90</v>
      </c>
      <c r="G33" s="139" t="str">
        <f>IF(N10&gt;0,(B32/N10),"-")</f>
        <v>-</v>
      </c>
      <c r="H33" s="140"/>
      <c r="I33" s="102"/>
      <c r="J33" s="130"/>
      <c r="K33" s="141" t="s">
        <v>96</v>
      </c>
      <c r="L33" s="126"/>
      <c r="M33" s="142" t="s">
        <v>1</v>
      </c>
      <c r="N33" s="143" t="str">
        <f>IF(B32&gt;0,(('04 Devis'!F10+'04 Devis'!F12)/B32),"-")</f>
        <v>-</v>
      </c>
      <c r="O33" s="137"/>
      <c r="P33" s="14"/>
    </row>
    <row r="34" spans="2:16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5"/>
      <c r="N34" s="14"/>
      <c r="O34" s="14"/>
      <c r="P34" s="14"/>
    </row>
    <row r="35" spans="2:16">
      <c r="B35" s="23"/>
      <c r="C35" s="23"/>
      <c r="D35" s="23"/>
      <c r="E35" s="23"/>
      <c r="F35" s="26"/>
      <c r="G35" s="27"/>
      <c r="H35" s="23"/>
      <c r="I35" s="23"/>
      <c r="J35" s="23"/>
      <c r="K35" s="23"/>
      <c r="L35" s="25"/>
      <c r="M35" s="25"/>
      <c r="N35" s="14"/>
      <c r="O35" s="14"/>
      <c r="P35" s="14"/>
    </row>
    <row r="36" spans="2:16">
      <c r="B36" s="23"/>
      <c r="C36" s="14"/>
      <c r="D36" s="14"/>
      <c r="E36" s="14"/>
      <c r="F36" s="28"/>
      <c r="G36" s="29"/>
      <c r="H36" s="14"/>
      <c r="I36" s="14"/>
      <c r="J36" s="14"/>
      <c r="K36" s="14"/>
      <c r="L36" s="25"/>
      <c r="M36" s="25"/>
      <c r="N36" s="14"/>
      <c r="O36" s="14"/>
      <c r="P36" s="14"/>
    </row>
  </sheetData>
  <sheetProtection algorithmName="SHA-512" hashValue="YMg1n7Ca2VssI5Zprm/n2CNg5MKLoTaprJ3AXrayaRBu6FHOEd64fKKOVc+RBrlm9R2GTbCByfEqK9k8FZ2jjA==" saltValue="BxfX5RYL2NzHb8v7HIquCw==" spinCount="100000" sheet="1" objects="1" scenarios="1"/>
  <mergeCells count="22">
    <mergeCell ref="B1:C1"/>
    <mergeCell ref="B2:C2"/>
    <mergeCell ref="B3:C3"/>
    <mergeCell ref="B4:C4"/>
    <mergeCell ref="B5:C5"/>
    <mergeCell ref="N9:O9"/>
    <mergeCell ref="J11:K11"/>
    <mergeCell ref="F13:G13"/>
    <mergeCell ref="N13:O13"/>
    <mergeCell ref="J21:K21"/>
    <mergeCell ref="F30:G30"/>
    <mergeCell ref="K30:N30"/>
    <mergeCell ref="B31:C31"/>
    <mergeCell ref="B16:C16"/>
    <mergeCell ref="J16:K16"/>
    <mergeCell ref="B30:C30"/>
    <mergeCell ref="F21:G21"/>
    <mergeCell ref="D1:O1"/>
    <mergeCell ref="D2:O2"/>
    <mergeCell ref="D3:O3"/>
    <mergeCell ref="D4:O4"/>
    <mergeCell ref="D5:O5"/>
  </mergeCells>
  <pageMargins left="0.98" right="0.96" top="1.1811023622047245" bottom="0.63" header="0.31496062992125984" footer="0.31496062992125984"/>
  <pageSetup paperSize="9" scale="90" orientation="landscape" r:id="rId1"/>
  <headerFooter scaleWithDoc="0">
    <oddHeader>&amp;L&amp;"Helvetica Neue,Fett"&amp;14&amp;G
&amp;C&amp;"Arial,Fett"&amp;14 
05 Surfaces et volumes selon SIA 416&amp;"Helvetica Neue,Standard"&amp;10
&amp;R&amp;G</oddHeader>
    <oddFooter>&amp;L&amp;"Arial,Standard"&amp;8&amp;F
&amp;D&amp;R&amp;"Arial,Standard"&amp;8&amp;A
&amp;P / &amp;N</oddFooter>
  </headerFooter>
  <legacy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50630_Anleitung_an_experte_FHB_D_und_F"/>
    <f:field ref="objsubject" par="" edit="true" text=""/>
    <f:field ref="objcreatedby" par="" text="Zemp, Urs, SBFI"/>
    <f:field ref="objcreatedat" par="" text="27.10.2015 13:19:53"/>
    <f:field ref="objchangedby" par="" text="Müller, Marco, SBFI"/>
    <f:field ref="objmodifiedat" par="" text="29.10.2015 16:43:38"/>
    <f:field ref="doc_FSCFOLIO_1_1001_FieldDocumentNumber" par="" text=""/>
    <f:field ref="doc_FSCFOLIO_1_1001_FieldSubject" par="" edit="true" text=""/>
    <f:field ref="FSCFOLIO_1_1001_FieldCurrentUser" par="" text="SBFI Urs Zemp"/>
    <f:field ref="CCAPRECONFIG_15_1001_Objektname" par="" edit="true" text="150630_Anleitung_an_experte_FHB_D_und_F"/>
    <f:field ref="CHPRECONFIG_1_1001_Objektname" par="" edit="true" text="150630_Anleitung_an_experte_FHB_D_und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12</vt:i4>
      </vt:variant>
    </vt:vector>
  </HeadingPairs>
  <TitlesOfParts>
    <vt:vector size="14" baseType="lpstr">
      <vt:lpstr>04 Devis</vt:lpstr>
      <vt:lpstr>05 SIA 416</vt:lpstr>
      <vt:lpstr>BKP_01</vt:lpstr>
      <vt:lpstr>BKP_02</vt:lpstr>
      <vt:lpstr>BKP_03</vt:lpstr>
      <vt:lpstr>BKP_04</vt:lpstr>
      <vt:lpstr>BKP_05</vt:lpstr>
      <vt:lpstr>BKP_06</vt:lpstr>
      <vt:lpstr>BKP_07</vt:lpstr>
      <vt:lpstr>BKP_08</vt:lpstr>
      <vt:lpstr>BKP_09</vt:lpstr>
      <vt:lpstr>'04 Devis'!Druckbereich</vt:lpstr>
      <vt:lpstr>'05 SIA 416'!Druckbereich</vt:lpstr>
      <vt:lpstr>'04 Devis'!Drucktitel</vt:lpstr>
    </vt:vector>
  </TitlesOfParts>
  <Company>Dipl.Architekt ETH/SIA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 Marco SBFI</dc:creator>
  <cp:lastModifiedBy>Müller Marco SBFI</cp:lastModifiedBy>
  <cp:lastPrinted>2018-09-24T13:40:46Z</cp:lastPrinted>
  <dcterms:created xsi:type="dcterms:W3CDTF">2014-04-21T11:40:09Z</dcterms:created>
  <dcterms:modified xsi:type="dcterms:W3CDTF">2024-04-24T09:25:30Z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2015-10-29T16:41:10</vt:lpwstr>
  </property>
  <property fmtid="{D5CDD505-2E9C-101B-9397-08002B2CF9AE}" pid="6" name="FSC#EVDCFG@15.1400:ResponsibleBureau_DE">
    <vt:lpwstr>Staatssekretariat für Bildung, Forschung und Innovation SBFI</vt:lpwstr>
  </property>
  <property fmtid="{D5CDD505-2E9C-101B-9397-08002B2CF9AE}" pid="7" name="FSC#EVDCFG@15.1400:ResponsibleBureau_EN">
    <vt:lpwstr>State Secretariat for Education, Research and Innovation SERI</vt:lpwstr>
  </property>
  <property fmtid="{D5CDD505-2E9C-101B-9397-08002B2CF9AE}" pid="8" name="FSC#EVDCFG@15.1400:ResponsibleBureau_FR">
    <vt:lpwstr>Secrétariat d’Etat à la formation, à la recherche et à l'innovation SEFRI</vt:lpwstr>
  </property>
  <property fmtid="{D5CDD505-2E9C-101B-9397-08002B2CF9AE}" pid="9" name="FSC#EVDCFG@15.1400:ResponsibleBureau_IT">
    <vt:lpwstr>Segreteria di Stato per la formazione, la ricerca e l'innovazione SEFRI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/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/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413-00002</vt:lpwstr>
  </property>
  <property fmtid="{D5CDD505-2E9C-101B-9397-08002B2CF9AE}" pid="21" name="FSC#EVDCFG@15.1400:FileRespEmail">
    <vt:lpwstr/>
  </property>
  <property fmtid="{D5CDD505-2E9C-101B-9397-08002B2CF9AE}" pid="22" name="FSC#EVDCFG@15.1400:FileRespFax">
    <vt:lpwstr/>
  </property>
  <property fmtid="{D5CDD505-2E9C-101B-9397-08002B2CF9AE}" pid="23" name="FSC#EVDCFG@15.1400:FileRespHome">
    <vt:lpwstr/>
  </property>
  <property fmtid="{D5CDD505-2E9C-101B-9397-08002B2CF9AE}" pid="24" name="FSC#EVDCFG@15.1400:FileResponsible">
    <vt:lpwstr/>
  </property>
  <property fmtid="{D5CDD505-2E9C-101B-9397-08002B2CF9AE}" pid="25" name="FSC#EVDCFG@15.1400:UserInCharge">
    <vt:lpwstr/>
  </property>
  <property fmtid="{D5CDD505-2E9C-101B-9397-08002B2CF9AE}" pid="26" name="FSC#EVDCFG@15.1400:FileRespOrg">
    <vt:lpwstr>Hochschulbauten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/>
  </property>
  <property fmtid="{D5CDD505-2E9C-101B-9397-08002B2CF9AE}" pid="31" name="FSC#EVDCFG@15.1400:FileRespStreet">
    <vt:lpwstr/>
  </property>
  <property fmtid="{D5CDD505-2E9C-101B-9397-08002B2CF9AE}" pid="32" name="FSC#EVDCFG@15.1400:FileRespTel">
    <vt:lpwstr/>
  </property>
  <property fmtid="{D5CDD505-2E9C-101B-9397-08002B2CF9AE}" pid="33" name="FSC#EVDCFG@15.1400:FileRespZipCode">
    <vt:lpwstr/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150630_Anleitung_an_experte_FHB_D_und_F</vt:lpwstr>
  </property>
  <property fmtid="{D5CDD505-2E9C-101B-9397-08002B2CF9AE}" pid="47" name="FSC#EVDCFG@15.1400:UserFunction">
    <vt:lpwstr/>
  </property>
  <property fmtid="{D5CDD505-2E9C-101B-9397-08002B2CF9AE}" pid="48" name="FSC#EVDCFG@15.1400:SalutationEnglish">
    <vt:lpwstr>Higher Education Facilities</vt:lpwstr>
  </property>
  <property fmtid="{D5CDD505-2E9C-101B-9397-08002B2CF9AE}" pid="49" name="FSC#EVDCFG@15.1400:SalutationFrench">
    <vt:lpwstr>Constructions Hautes écoles</vt:lpwstr>
  </property>
  <property fmtid="{D5CDD505-2E9C-101B-9397-08002B2CF9AE}" pid="50" name="FSC#EVDCFG@15.1400:SalutationGerman">
    <vt:lpwstr>Hochschulbauten</vt:lpwstr>
  </property>
  <property fmtid="{D5CDD505-2E9C-101B-9397-08002B2CF9AE}" pid="51" name="FSC#EVDCFG@15.1400:SalutationItalian">
    <vt:lpwstr>Edilizia universitaria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HSB / SBFI</vt:lpwstr>
  </property>
  <property fmtid="{D5CDD505-2E9C-101B-9397-08002B2CF9AE}" pid="57" name="FSC#EVDCFG@15.1400:ResponsibleEditorFirstname">
    <vt:lpwstr/>
  </property>
  <property fmtid="{D5CDD505-2E9C-101B-9397-08002B2CF9AE}" pid="58" name="FSC#EVDCFG@15.1400:ResponsibleEditorSurname">
    <vt:lpwstr/>
  </property>
  <property fmtid="{D5CDD505-2E9C-101B-9397-08002B2CF9AE}" pid="59" name="FSC#EVDCFG@15.1400:GroupTitle">
    <vt:lpwstr>Hochschulbauten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413-00002</vt:lpwstr>
  </property>
  <property fmtid="{D5CDD505-2E9C-101B-9397-08002B2CF9AE}" pid="62" name="FSC#COOELAK@1.1001:FileRefYear">
    <vt:lpwstr>2014</vt:lpwstr>
  </property>
  <property fmtid="{D5CDD505-2E9C-101B-9397-08002B2CF9AE}" pid="63" name="FSC#COOELAK@1.1001:FileRefOrdinal">
    <vt:lpwstr>2</vt:lpwstr>
  </property>
  <property fmtid="{D5CDD505-2E9C-101B-9397-08002B2CF9AE}" pid="64" name="FSC#COOELAK@1.1001:FileRefOU">
    <vt:lpwstr>HSB / SBFI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Zemp Urs, SBFI</vt:lpwstr>
  </property>
  <property fmtid="{D5CDD505-2E9C-101B-9397-08002B2CF9AE}" pid="67" name="FSC#COOELAK@1.1001:OwnerExtension">
    <vt:lpwstr>+41 58 462 76 30</vt:lpwstr>
  </property>
  <property fmtid="{D5CDD505-2E9C-101B-9397-08002B2CF9AE}" pid="68" name="FSC#COOELAK@1.1001:OwnerFaxExtension">
    <vt:lpwstr>+41 58 464 96 14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Dokumentenverwaltung (DOK / SBFI)</vt:lpwstr>
  </property>
  <property fmtid="{D5CDD505-2E9C-101B-9397-08002B2CF9AE}" pid="74" name="FSC#COOELAK@1.1001:CreatedAt">
    <vt:lpwstr>27.10.2015</vt:lpwstr>
  </property>
  <property fmtid="{D5CDD505-2E9C-101B-9397-08002B2CF9AE}" pid="75" name="FSC#COOELAK@1.1001:OU">
    <vt:lpwstr>Hochschulbauten (HSB / SBFI)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*COO.2101.108.4.289106*</vt:lpwstr>
  </property>
  <property fmtid="{D5CDD505-2E9C-101B-9397-08002B2CF9AE}" pid="78" name="FSC#COOELAK@1.1001:RefBarCode">
    <vt:lpwstr>*COO.2101.108.3.289106*</vt:lpwstr>
  </property>
  <property fmtid="{D5CDD505-2E9C-101B-9397-08002B2CF9AE}" pid="79" name="FSC#COOELAK@1.1001:FileRefBarCode">
    <vt:lpwstr>*413-00002*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/>
  </property>
  <property fmtid="{D5CDD505-2E9C-101B-9397-08002B2CF9AE}" pid="84" name="FSC#COOELAK@1.1001:ProcessResponsiblePhone">
    <vt:lpwstr/>
  </property>
  <property fmtid="{D5CDD505-2E9C-101B-9397-08002B2CF9AE}" pid="85" name="FSC#COOELAK@1.1001:ProcessResponsibleMail">
    <vt:lpwstr/>
  </property>
  <property fmtid="{D5CDD505-2E9C-101B-9397-08002B2CF9AE}" pid="86" name="FSC#COOELAK@1.1001:ProcessResponsibleFax">
    <vt:lpwstr/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413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urs.zemp@sbfi.admin.ch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/>
  </property>
  <property fmtid="{D5CDD505-2E9C-101B-9397-08002B2CF9AE}" pid="102" name="FSC#ATSTATECFG@1.1001:AgentPhone">
    <vt:lpwstr/>
  </property>
  <property fmtid="{D5CDD505-2E9C-101B-9397-08002B2CF9AE}" pid="103" name="FSC#ATSTATECFG@1.1001:DepartmentFax">
    <vt:lpwstr>+41 31 32 27854</vt:lpwstr>
  </property>
  <property fmtid="{D5CDD505-2E9C-101B-9397-08002B2CF9AE}" pid="104" name="FSC#ATSTATECFG@1.1001:DepartmentEmail">
    <vt:lpwstr>info@sbfi.admin.ch</vt:lpwstr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>150630_Anleitung_an_experte_FHB_D_und_F</vt:lpwstr>
  </property>
  <property fmtid="{D5CDD505-2E9C-101B-9397-08002B2CF9AE}" pid="107" name="FSC#ATSTATECFG@1.1001:DepartmentZipCode">
    <vt:lpwstr>3003</vt:lpwstr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>Bern</vt:lpwstr>
  </property>
  <property fmtid="{D5CDD505-2E9C-101B-9397-08002B2CF9AE}" pid="110" name="FSC#ATSTATECFG@1.1001:DepartmentStreet">
    <vt:lpwstr>Effingerstrasse 27</vt:lpwstr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413-00002/00008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CAPRECONFIG@15.1001:AddrAnrede">
    <vt:lpwstr/>
  </property>
  <property fmtid="{D5CDD505-2E9C-101B-9397-08002B2CF9AE}" pid="124" name="FSC#CCAPRECONFIG@15.1001:AddrTitel">
    <vt:lpwstr/>
  </property>
  <property fmtid="{D5CDD505-2E9C-101B-9397-08002B2CF9AE}" pid="125" name="FSC#CCAPRECONFIG@15.1001:AddrNachgestellter_Titel">
    <vt:lpwstr/>
  </property>
  <property fmtid="{D5CDD505-2E9C-101B-9397-08002B2CF9AE}" pid="126" name="FSC#CCAPRECONFIG@15.1001:AddrVorname">
    <vt:lpwstr/>
  </property>
  <property fmtid="{D5CDD505-2E9C-101B-9397-08002B2CF9AE}" pid="127" name="FSC#CCAPRECONFIG@15.1001:AddrNachname">
    <vt:lpwstr/>
  </property>
  <property fmtid="{D5CDD505-2E9C-101B-9397-08002B2CF9AE}" pid="128" name="FSC#CCAPRECONFIG@15.1001:AddrzH">
    <vt:lpwstr/>
  </property>
  <property fmtid="{D5CDD505-2E9C-101B-9397-08002B2CF9AE}" pid="129" name="FSC#CCAPRECONFIG@15.1001:AddrGeschlecht">
    <vt:lpwstr/>
  </property>
  <property fmtid="{D5CDD505-2E9C-101B-9397-08002B2CF9AE}" pid="130" name="FSC#CCAPRECONFIG@15.1001:AddrStrasse">
    <vt:lpwstr/>
  </property>
  <property fmtid="{D5CDD505-2E9C-101B-9397-08002B2CF9AE}" pid="131" name="FSC#CCAPRECONFIG@15.1001:AddrHausnummer">
    <vt:lpwstr/>
  </property>
  <property fmtid="{D5CDD505-2E9C-101B-9397-08002B2CF9AE}" pid="132" name="FSC#CCAPRECONFIG@15.1001:AddrStiege">
    <vt:lpwstr/>
  </property>
  <property fmtid="{D5CDD505-2E9C-101B-9397-08002B2CF9AE}" pid="133" name="FSC#CCAPRECONFIG@15.1001:AddrTuer">
    <vt:lpwstr/>
  </property>
  <property fmtid="{D5CDD505-2E9C-101B-9397-08002B2CF9AE}" pid="134" name="FSC#CCAPRECONFIG@15.1001:AddrPostfach">
    <vt:lpwstr/>
  </property>
  <property fmtid="{D5CDD505-2E9C-101B-9397-08002B2CF9AE}" pid="135" name="FSC#CCAPRECONFIG@15.1001:AddrPostleitzahl">
    <vt:lpwstr/>
  </property>
  <property fmtid="{D5CDD505-2E9C-101B-9397-08002B2CF9AE}" pid="136" name="FSC#CCAPRECONFIG@15.1001:AddrOrt">
    <vt:lpwstr/>
  </property>
  <property fmtid="{D5CDD505-2E9C-101B-9397-08002B2CF9AE}" pid="137" name="FSC#CCAPRECONFIG@15.1001:AddrLand">
    <vt:lpwstr/>
  </property>
  <property fmtid="{D5CDD505-2E9C-101B-9397-08002B2CF9AE}" pid="138" name="FSC#CCAPRECONFIG@15.1001:AddrEmail">
    <vt:lpwstr/>
  </property>
  <property fmtid="{D5CDD505-2E9C-101B-9397-08002B2CF9AE}" pid="139" name="FSC#CCAPRECONFIG@15.1001:AddrAdresse">
    <vt:lpwstr/>
  </property>
  <property fmtid="{D5CDD505-2E9C-101B-9397-08002B2CF9AE}" pid="140" name="FSC#CCAPRECONFIG@15.1001:AddrFax">
    <vt:lpwstr/>
  </property>
  <property fmtid="{D5CDD505-2E9C-101B-9397-08002B2CF9AE}" pid="141" name="FSC#CCAPRECONFIG@15.1001:AddrOrganisationsname">
    <vt:lpwstr/>
  </property>
  <property fmtid="{D5CDD505-2E9C-101B-9397-08002B2CF9AE}" pid="142" name="FSC#CCAPRECONFIG@15.1001:AddrOrganisationskurzname">
    <vt:lpwstr/>
  </property>
  <property fmtid="{D5CDD505-2E9C-101B-9397-08002B2CF9AE}" pid="143" name="FSC#CCAPRECONFIG@15.1001:AddrAbschriftsbemerkung">
    <vt:lpwstr/>
  </property>
  <property fmtid="{D5CDD505-2E9C-101B-9397-08002B2CF9AE}" pid="144" name="FSC#CCAPRECONFIG@15.1001:AddrName_Zeile_2">
    <vt:lpwstr/>
  </property>
  <property fmtid="{D5CDD505-2E9C-101B-9397-08002B2CF9AE}" pid="145" name="FSC#CCAPRECONFIG@15.1001:AddrName_Zeile_3">
    <vt:lpwstr/>
  </property>
  <property fmtid="{D5CDD505-2E9C-101B-9397-08002B2CF9AE}" pid="146" name="FSC#CCAPRECONFIG@15.1001:AddrPostalischeAdresse">
    <vt:lpwstr/>
  </property>
  <property fmtid="{D5CDD505-2E9C-101B-9397-08002B2CF9AE}" pid="147" name="FSC#COOSYSTEM@1.1:Container">
    <vt:lpwstr>COO.2101.108.4.289106</vt:lpwstr>
  </property>
  <property fmtid="{D5CDD505-2E9C-101B-9397-08002B2CF9AE}" pid="148" name="FSC#FSCFOLIO@1.1001:docpropproject">
    <vt:lpwstr/>
  </property>
</Properties>
</file>